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atlnzfsr08\Advisory$\Kunden\_Advisory_allg\Economics_FRM\Research\1_Dashboard\aktuellste Versionen\"/>
    </mc:Choice>
  </mc:AlternateContent>
  <xr:revisionPtr revIDLastSave="0" documentId="13_ncr:1_{C98D0E7B-6217-4052-9C5D-44EA3B70467C}" xr6:coauthVersionLast="47" xr6:coauthVersionMax="47" xr10:uidLastSave="{00000000-0000-0000-0000-000000000000}"/>
  <workbookProtection workbookAlgorithmName="SHA-512" workbookHashValue="WAbdFK6tyZiWzmEna7c09IRUrVpYp5Pqc3XPJSX3xec1xYeEwlXv3ogj+UIWqKn6e7Y6lCxs3CgbzIGG777NZA==" workbookSaltValue="H30sQUungVAvwh4HajUPyg==" workbookSpinCount="100000" lockStructure="1"/>
  <bookViews>
    <workbookView xWindow="28680" yWindow="-120" windowWidth="29040" windowHeight="15840" xr2:uid="{5661696B-0327-4AE1-934D-ACDCBA8DDF10}"/>
  </bookViews>
  <sheets>
    <sheet name="GDP forecast" sheetId="7" r:id="rId1"/>
    <sheet name="Inflation forecast" sheetId="10" r:id="rId2"/>
    <sheet name="Data" sheetId="2" state="hidden" r:id="rId3"/>
    <sheet name="Data_Inflation" sheetId="12" state="hidden" r:id="rId4"/>
    <sheet name="Input_GDP Growth tables" sheetId="4" state="hidden" r:id="rId5"/>
    <sheet name="Input_Inflation" sheetId="11"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5" i="4" l="1"/>
  <c r="W64" i="4"/>
  <c r="W63" i="4"/>
  <c r="W62" i="4"/>
  <c r="W61" i="4"/>
  <c r="W60" i="4"/>
  <c r="W59" i="4"/>
  <c r="W58" i="4"/>
  <c r="W57" i="4"/>
  <c r="W56" i="4"/>
  <c r="W55" i="4"/>
  <c r="W54" i="4"/>
  <c r="W53" i="4"/>
  <c r="W52" i="4"/>
  <c r="Q12" i="12"/>
  <c r="U18" i="2" l="1"/>
  <c r="V18" i="2"/>
  <c r="T18" i="2"/>
  <c r="AF25" i="2"/>
  <c r="AG25" i="2"/>
  <c r="AH28" i="2"/>
  <c r="W50" i="4" l="1"/>
  <c r="W51" i="4"/>
  <c r="W66" i="4"/>
  <c r="W49" i="4"/>
  <c r="AG28" i="2" l="1"/>
  <c r="Q8" i="12" l="1"/>
  <c r="Y8" i="12" s="1"/>
  <c r="V17" i="12" s="1"/>
  <c r="O6" i="12"/>
  <c r="L5" i="12" s="1"/>
  <c r="O5" i="12"/>
  <c r="L4" i="12" s="1"/>
  <c r="O4" i="12"/>
  <c r="I19" i="10" l="1"/>
  <c r="U12" i="12"/>
  <c r="R18" i="12" s="1"/>
  <c r="T12" i="12"/>
  <c r="Q18" i="12" s="1"/>
  <c r="R12" i="12"/>
  <c r="O18" i="12" s="1"/>
  <c r="Y18" i="12" s="1"/>
  <c r="S12" i="12"/>
  <c r="P18" i="12" s="1"/>
  <c r="N18" i="12"/>
  <c r="S8" i="12"/>
  <c r="O17" i="12" s="1"/>
  <c r="Y17" i="12" s="1"/>
  <c r="X17" i="12" s="1"/>
  <c r="I21" i="10" s="1"/>
  <c r="U8" i="12"/>
  <c r="Q17" i="12" s="1"/>
  <c r="AA17" i="12" s="1"/>
  <c r="L21" i="10" s="1"/>
  <c r="V8" i="12"/>
  <c r="R17" i="12" s="1"/>
  <c r="AB17" i="12" s="1"/>
  <c r="M21" i="10" s="1"/>
  <c r="R8" i="12"/>
  <c r="W8" i="12"/>
  <c r="T17" i="12" s="1"/>
  <c r="X8" i="12"/>
  <c r="U17" i="12" s="1"/>
  <c r="T8" i="12"/>
  <c r="P17" i="12" s="1"/>
  <c r="Z17" i="12" s="1"/>
  <c r="K21" i="10" s="1"/>
  <c r="N17" i="12"/>
  <c r="AG59" i="12"/>
  <c r="Z18" i="12" l="1"/>
  <c r="K22" i="10" s="1"/>
  <c r="AA18" i="12"/>
  <c r="L22" i="10" s="1"/>
  <c r="AB18" i="12"/>
  <c r="M22" i="10" s="1"/>
  <c r="J22" i="10"/>
  <c r="X18" i="12"/>
  <c r="I22" i="10" s="1"/>
  <c r="J21" i="10"/>
  <c r="L8" i="12"/>
  <c r="C15" i="10" s="1"/>
  <c r="L53" i="12"/>
  <c r="L2" i="12"/>
  <c r="L43" i="12"/>
  <c r="AA28" i="2" l="1"/>
  <c r="AB28" i="2"/>
  <c r="AC28" i="2"/>
  <c r="AD28" i="2"/>
  <c r="AE28" i="2"/>
  <c r="AF28" i="2"/>
  <c r="Z28" i="2"/>
  <c r="AJ36" i="2" l="1"/>
  <c r="O46" i="2" s="1"/>
  <c r="Z36" i="2"/>
  <c r="O45" i="2" s="1"/>
  <c r="S36" i="2"/>
  <c r="P44" i="2" s="1"/>
  <c r="T36" i="2"/>
  <c r="Q44" i="2" s="1"/>
  <c r="U36" i="2"/>
  <c r="R44" i="2" s="1"/>
  <c r="V36" i="2"/>
  <c r="S44" i="2" s="1"/>
  <c r="W36" i="2"/>
  <c r="T44" i="2" s="1"/>
  <c r="R36" i="2"/>
  <c r="O44" i="2" s="1"/>
  <c r="O68" i="2"/>
  <c r="O67" i="2"/>
  <c r="S59" i="2"/>
  <c r="P66" i="2" s="1"/>
  <c r="T59" i="2"/>
  <c r="Q66" i="2" s="1"/>
  <c r="U59" i="2"/>
  <c r="R66" i="2" s="1"/>
  <c r="V59" i="2"/>
  <c r="S66" i="2" s="1"/>
  <c r="W59" i="2"/>
  <c r="T66" i="2" s="1"/>
  <c r="R59" i="2"/>
  <c r="O66" i="2" s="1"/>
  <c r="AE36" i="2"/>
  <c r="T45" i="2" s="1"/>
  <c r="AN36" i="2" l="1"/>
  <c r="S46" i="2" s="1"/>
  <c r="AO36" i="2"/>
  <c r="T46" i="2" s="1"/>
  <c r="AL59" i="12"/>
  <c r="AA36" i="2"/>
  <c r="P45" i="2" s="1"/>
  <c r="AM59" i="12"/>
  <c r="AK59" i="12"/>
  <c r="AI59" i="12"/>
  <c r="AJ59" i="12"/>
  <c r="AK36" i="2"/>
  <c r="P46" i="2" s="1"/>
  <c r="AM36" i="2"/>
  <c r="R46" i="2" s="1"/>
  <c r="AB36" i="2"/>
  <c r="Q45" i="2" s="1"/>
  <c r="AC36" i="2"/>
  <c r="R45" i="2" s="1"/>
  <c r="AD36" i="2"/>
  <c r="S45" i="2" s="1"/>
  <c r="AL36" i="2"/>
  <c r="Q46" i="2" s="1"/>
  <c r="AO59" i="2"/>
  <c r="T68" i="2" s="1"/>
  <c r="AK59" i="2"/>
  <c r="P68" i="2" s="1"/>
  <c r="AN59" i="2"/>
  <c r="S68" i="2" s="1"/>
  <c r="AL59" i="2"/>
  <c r="Q68" i="2" s="1"/>
  <c r="AM59" i="2"/>
  <c r="R68" i="2" s="1"/>
  <c r="AA59" i="2"/>
  <c r="P67" i="2" s="1"/>
  <c r="AC59" i="2" l="1"/>
  <c r="R67" i="2" s="1"/>
  <c r="AD59" i="2" l="1"/>
  <c r="S67" i="2" s="1"/>
  <c r="AE59" i="2" l="1"/>
  <c r="T67" i="2" s="1"/>
  <c r="AB59" i="2" l="1"/>
  <c r="Q67" i="2" s="1"/>
  <c r="BK8" i="2"/>
  <c r="BP3" i="2" s="1"/>
  <c r="BL8" i="2" l="1"/>
  <c r="BM8" i="2"/>
  <c r="BN8" i="2"/>
  <c r="O56" i="2"/>
  <c r="AC68" i="2"/>
  <c r="AB68" i="2"/>
  <c r="X68" i="2"/>
  <c r="AA68" i="2"/>
  <c r="Z68" i="2"/>
  <c r="Y68" i="2"/>
  <c r="AC67" i="2"/>
  <c r="AA67" i="2"/>
  <c r="Z67" i="2"/>
  <c r="Y67" i="2"/>
  <c r="X67" i="2"/>
  <c r="AB67" i="2"/>
  <c r="AC66" i="2"/>
  <c r="Y66" i="2"/>
  <c r="AB66" i="2"/>
  <c r="AA66" i="2"/>
  <c r="Z66" i="2"/>
  <c r="X66" i="2"/>
  <c r="O33" i="2"/>
  <c r="AB46" i="2"/>
  <c r="AA46" i="2"/>
  <c r="AC46" i="2"/>
  <c r="Z46" i="2"/>
  <c r="Y46" i="2"/>
  <c r="X46" i="2"/>
  <c r="AC45" i="2"/>
  <c r="AB45" i="2"/>
  <c r="AA45" i="2"/>
  <c r="Z45" i="2"/>
  <c r="Y45" i="2"/>
  <c r="X45" i="2"/>
  <c r="AC44" i="2"/>
  <c r="Z44" i="2"/>
  <c r="Y44" i="2"/>
  <c r="AB44" i="2"/>
  <c r="AA44" i="2"/>
  <c r="X44" i="2"/>
  <c r="O4" i="2"/>
  <c r="O6" i="2"/>
  <c r="O5" i="2"/>
  <c r="BH12" i="2" l="1"/>
  <c r="W27" i="2" s="1"/>
  <c r="AH27" i="2" s="1"/>
  <c r="L4" i="2"/>
  <c r="AW12" i="2"/>
  <c r="W24" i="2" s="1"/>
  <c r="AH24" i="2" s="1"/>
  <c r="R24" i="7" s="1"/>
  <c r="AV8" i="2"/>
  <c r="V17" i="2" s="1"/>
  <c r="AG17" i="2" s="1"/>
  <c r="Q17" i="7" s="1"/>
  <c r="AH25" i="2"/>
  <c r="AL12" i="2"/>
  <c r="W26" i="2" s="1"/>
  <c r="AH26" i="2" s="1"/>
  <c r="AK8" i="2"/>
  <c r="V19" i="2" s="1"/>
  <c r="AG19" i="2" s="1"/>
  <c r="AP12" i="2"/>
  <c r="AE12" i="2"/>
  <c r="S12" i="2"/>
  <c r="AQ12" i="2"/>
  <c r="AF12" i="2"/>
  <c r="T12" i="2"/>
  <c r="AR12" i="2"/>
  <c r="AG12" i="2"/>
  <c r="U12" i="2"/>
  <c r="AS12" i="2"/>
  <c r="AH12" i="2"/>
  <c r="V12" i="2"/>
  <c r="AI12" i="2"/>
  <c r="W12" i="2"/>
  <c r="AU12" i="2"/>
  <c r="AJ12" i="2"/>
  <c r="AO12" i="2"/>
  <c r="AT12" i="2"/>
  <c r="R12" i="2"/>
  <c r="AV12" i="2"/>
  <c r="V24" i="2" s="1"/>
  <c r="AG24" i="2" s="1"/>
  <c r="Q24" i="7" s="1"/>
  <c r="AK12" i="2"/>
  <c r="V26" i="2" s="1"/>
  <c r="AG26" i="2" s="1"/>
  <c r="AD12" i="2"/>
  <c r="BA12" i="2"/>
  <c r="P27" i="2" s="1"/>
  <c r="AA27" i="2" s="1"/>
  <c r="AP8" i="2"/>
  <c r="AF8" i="2"/>
  <c r="BB12" i="2"/>
  <c r="Q27" i="2" s="1"/>
  <c r="AB27" i="2" s="1"/>
  <c r="AQ8" i="2"/>
  <c r="AG8" i="2"/>
  <c r="BC12" i="2"/>
  <c r="R27" i="2" s="1"/>
  <c r="AC27" i="2" s="1"/>
  <c r="AR8" i="2"/>
  <c r="AH8" i="2"/>
  <c r="BD12" i="2"/>
  <c r="S27" i="2" s="1"/>
  <c r="AD27" i="2" s="1"/>
  <c r="AS8" i="2"/>
  <c r="AI8" i="2"/>
  <c r="AE8" i="2"/>
  <c r="BE12" i="2"/>
  <c r="T27" i="2" s="1"/>
  <c r="AE27" i="2" s="1"/>
  <c r="AT8" i="2"/>
  <c r="AJ8" i="2"/>
  <c r="U19" i="2" s="1"/>
  <c r="AF19" i="2" s="1"/>
  <c r="BF12" i="2"/>
  <c r="U27" i="2" s="1"/>
  <c r="AF27" i="2" s="1"/>
  <c r="AU8" i="2"/>
  <c r="U17" i="2" s="1"/>
  <c r="AF17" i="2" s="1"/>
  <c r="P17" i="7" s="1"/>
  <c r="AD8" i="2"/>
  <c r="AZ12" i="2"/>
  <c r="O27" i="2" s="1"/>
  <c r="Z27" i="2" s="1"/>
  <c r="BG12" i="2"/>
  <c r="V27" i="2" s="1"/>
  <c r="AG27" i="2" s="1"/>
  <c r="AO8" i="2"/>
  <c r="BK12" i="2"/>
  <c r="AY12" i="2"/>
  <c r="N27" i="2" s="1"/>
  <c r="W45" i="2"/>
  <c r="W44" i="2"/>
  <c r="Q36" i="2"/>
  <c r="N44" i="2" s="1"/>
  <c r="Y36" i="2"/>
  <c r="N45" i="2" s="1"/>
  <c r="AG36" i="2"/>
  <c r="N46" i="2" s="1"/>
  <c r="W46" i="2"/>
  <c r="W68" i="2"/>
  <c r="W67" i="2"/>
  <c r="Q59" i="2"/>
  <c r="N66" i="2" s="1"/>
  <c r="AG59" i="2"/>
  <c r="N68" i="2" s="1"/>
  <c r="Y59" i="2"/>
  <c r="N67" i="2" s="1"/>
  <c r="W66" i="2"/>
  <c r="L5" i="2"/>
  <c r="AC12" i="2" l="1"/>
  <c r="N26" i="2" s="1"/>
  <c r="Q12" i="2"/>
  <c r="N25" i="2" s="1"/>
  <c r="AC8" i="2"/>
  <c r="N19" i="2" s="1"/>
  <c r="Q8" i="2"/>
  <c r="R8" i="2" s="1"/>
  <c r="U8" i="2" l="1"/>
  <c r="R18" i="2" s="1"/>
  <c r="AC18" i="2" s="1"/>
  <c r="T8" i="2"/>
  <c r="Q18" i="2" s="1"/>
  <c r="AB18" i="2" s="1"/>
  <c r="V8" i="2"/>
  <c r="S18" i="2" s="1"/>
  <c r="AD18" i="2" s="1"/>
  <c r="O18" i="2"/>
  <c r="Z18" i="2" s="1"/>
  <c r="Y18" i="2" s="1"/>
  <c r="S8" i="2"/>
  <c r="P18" i="2" s="1"/>
  <c r="AA18" i="2" s="1"/>
  <c r="BL12" i="2"/>
  <c r="BL14" i="2" s="1"/>
  <c r="BM12" i="2"/>
  <c r="BM14" i="2" s="1"/>
  <c r="BN12" i="2"/>
  <c r="BN14" i="2" s="1"/>
  <c r="AN8" i="2"/>
  <c r="AN12" i="2"/>
  <c r="R17" i="2"/>
  <c r="AC17" i="2" s="1"/>
  <c r="S24" i="2"/>
  <c r="AD24" i="2" s="1"/>
  <c r="S17" i="2"/>
  <c r="AD17" i="2" s="1"/>
  <c r="T24" i="2"/>
  <c r="AE24" i="2" s="1"/>
  <c r="T17" i="2"/>
  <c r="AE17" i="2" s="1"/>
  <c r="O24" i="2"/>
  <c r="Z24" i="2" s="1"/>
  <c r="O17" i="2"/>
  <c r="Z17" i="2" s="1"/>
  <c r="U24" i="2"/>
  <c r="AF24" i="2" s="1"/>
  <c r="P24" i="2"/>
  <c r="AA24" i="2" s="1"/>
  <c r="P17" i="2"/>
  <c r="AA17" i="2" s="1"/>
  <c r="K17" i="7" s="1"/>
  <c r="Q24" i="2"/>
  <c r="AB24" i="2" s="1"/>
  <c r="Q17" i="2"/>
  <c r="AB17" i="2" s="1"/>
  <c r="R24" i="2"/>
  <c r="AC24" i="2" s="1"/>
  <c r="N17" i="2"/>
  <c r="N18" i="2"/>
  <c r="S25" i="2"/>
  <c r="AD25" i="2" s="1"/>
  <c r="R26" i="2"/>
  <c r="AC26" i="2" s="1"/>
  <c r="R25" i="2"/>
  <c r="AC25" i="2" s="1"/>
  <c r="Q26" i="2"/>
  <c r="AB26" i="2" s="1"/>
  <c r="Q25" i="2"/>
  <c r="AB25" i="2" s="1"/>
  <c r="P26" i="2"/>
  <c r="AA26" i="2" s="1"/>
  <c r="P25" i="2"/>
  <c r="AA25" i="2" s="1"/>
  <c r="O26" i="2"/>
  <c r="Z26" i="2" s="1"/>
  <c r="Y26" i="2" s="1"/>
  <c r="O25" i="2"/>
  <c r="Z25" i="2" s="1"/>
  <c r="Y25" i="2" s="1"/>
  <c r="U26" i="2"/>
  <c r="AF26" i="2" s="1"/>
  <c r="T26" i="2"/>
  <c r="AE26" i="2" s="1"/>
  <c r="T25" i="2"/>
  <c r="AE25" i="2" s="1"/>
  <c r="S26" i="2"/>
  <c r="AD26" i="2" s="1"/>
  <c r="O19" i="2"/>
  <c r="Z19" i="2" s="1"/>
  <c r="Y19" i="2" s="1"/>
  <c r="T19" i="2"/>
  <c r="AE19" i="2" s="1"/>
  <c r="S19" i="2"/>
  <c r="AD19" i="2" s="1"/>
  <c r="R19" i="2"/>
  <c r="AC19" i="2" s="1"/>
  <c r="Q19" i="2"/>
  <c r="AB19" i="2" s="1"/>
  <c r="P19" i="2"/>
  <c r="AA19" i="2" s="1"/>
  <c r="I18" i="7" l="1"/>
  <c r="I25" i="7"/>
  <c r="L44" i="2"/>
  <c r="L53" i="2"/>
  <c r="BP4" i="2"/>
  <c r="BP2" i="2" s="1"/>
  <c r="I22" i="7"/>
  <c r="I15" i="7"/>
  <c r="N18" i="7"/>
  <c r="P24" i="7"/>
  <c r="L25" i="7"/>
  <c r="J24" i="7"/>
  <c r="M25" i="7"/>
  <c r="M24" i="7"/>
  <c r="O17" i="7"/>
  <c r="M17" i="7"/>
  <c r="O25" i="7"/>
  <c r="M18" i="7"/>
  <c r="J18" i="7"/>
  <c r="L17" i="7"/>
  <c r="O24" i="7"/>
  <c r="K24" i="7"/>
  <c r="J17" i="7"/>
  <c r="J25" i="7"/>
  <c r="N25" i="7"/>
  <c r="L24" i="7"/>
  <c r="N17" i="7"/>
  <c r="N24" i="7"/>
  <c r="K18" i="7"/>
  <c r="K25" i="7"/>
  <c r="L18" i="7"/>
  <c r="Y24" i="2"/>
  <c r="Y17" i="2"/>
  <c r="L2" i="2"/>
  <c r="L8" i="2"/>
  <c r="B13" i="7" s="1"/>
  <c r="I24" i="7" l="1"/>
  <c r="I17" i="7"/>
</calcChain>
</file>

<file path=xl/sharedStrings.xml><?xml version="1.0" encoding="utf-8"?>
<sst xmlns="http://schemas.openxmlformats.org/spreadsheetml/2006/main" count="623" uniqueCount="149">
  <si>
    <t>Selected Information (Form controls)</t>
  </si>
  <si>
    <t>Country</t>
  </si>
  <si>
    <t>Land</t>
  </si>
  <si>
    <t>Variable</t>
  </si>
  <si>
    <t>Szenarien</t>
  </si>
  <si>
    <t>For Drop-down selections</t>
  </si>
  <si>
    <t>GDP</t>
  </si>
  <si>
    <t>Inflation</t>
  </si>
  <si>
    <t>Unemployment</t>
  </si>
  <si>
    <t>Debt</t>
  </si>
  <si>
    <t>Base Scenario</t>
  </si>
  <si>
    <t>Optimistic Scenario</t>
  </si>
  <si>
    <t>Pessimistic Scenario</t>
  </si>
  <si>
    <t>Szenario</t>
  </si>
  <si>
    <t>Länder</t>
  </si>
  <si>
    <t>Austria</t>
  </si>
  <si>
    <t>Brazil</t>
  </si>
  <si>
    <t>China</t>
  </si>
  <si>
    <t>France</t>
  </si>
  <si>
    <t>Germany</t>
  </si>
  <si>
    <t>India</t>
  </si>
  <si>
    <t>Italy</t>
  </si>
  <si>
    <t>Japan</t>
  </si>
  <si>
    <t>Netherlands</t>
  </si>
  <si>
    <t>Poland</t>
  </si>
  <si>
    <t>Russia</t>
  </si>
  <si>
    <t>South Africa</t>
  </si>
  <si>
    <t>Spain</t>
  </si>
  <si>
    <t>Turkey</t>
  </si>
  <si>
    <t>United Kingdom</t>
  </si>
  <si>
    <t>United States</t>
  </si>
  <si>
    <t>Calculations for scrolling table</t>
  </si>
  <si>
    <t>Base Scenarios - Growth Rates</t>
  </si>
  <si>
    <t>Base Scenarios - Absolute Growth Rates</t>
  </si>
  <si>
    <t>Adverse Scenarios - Growth Rates</t>
  </si>
  <si>
    <t>Adverse Scenarios - Absolute Growth Rates</t>
  </si>
  <si>
    <t>Adverse Scenario - Growth Rates</t>
  </si>
  <si>
    <t>Optimistic Scenario - Growth Rates</t>
  </si>
  <si>
    <t xml:space="preserve">Scenario </t>
  </si>
  <si>
    <t>Scenarios - Growth Rates</t>
  </si>
  <si>
    <t>Growth Rates</t>
  </si>
  <si>
    <t>Scenario</t>
  </si>
  <si>
    <t>Test all</t>
  </si>
  <si>
    <t>Graph</t>
  </si>
  <si>
    <t>Base</t>
  </si>
  <si>
    <t>Szenario 1</t>
  </si>
  <si>
    <t>Szenario 2</t>
  </si>
  <si>
    <t>Szenario 3</t>
  </si>
  <si>
    <t>pessimistic</t>
  </si>
  <si>
    <t xml:space="preserve">Adverse Scenario  </t>
  </si>
  <si>
    <t xml:space="preserve">Optimistic   </t>
  </si>
  <si>
    <t>Optimsistic</t>
  </si>
  <si>
    <t>Titel Tabelle</t>
  </si>
  <si>
    <t>Titel Graph</t>
  </si>
  <si>
    <t>Absolute Growth Levels</t>
  </si>
  <si>
    <t>Dashboard-Elemente GDP Growth</t>
  </si>
  <si>
    <t>Dashboard-Elemente Inflation</t>
  </si>
  <si>
    <t>GDP Growth</t>
  </si>
  <si>
    <t>Canada</t>
  </si>
  <si>
    <t>Outperformance in % (Additive)</t>
  </si>
  <si>
    <t>Industrial production</t>
  </si>
  <si>
    <t>Manufacturing</t>
  </si>
  <si>
    <t>Consumer goods</t>
  </si>
  <si>
    <t>Food, beverages and tobacco</t>
  </si>
  <si>
    <t>Textiles, leather and clothing</t>
  </si>
  <si>
    <t>Pharmaceuticals</t>
  </si>
  <si>
    <t>Soaps, polish and detergents</t>
  </si>
  <si>
    <t>Medical/dental, jewellery, music etc</t>
  </si>
  <si>
    <t>Furniture manufacturing</t>
  </si>
  <si>
    <t>Investment goods</t>
  </si>
  <si>
    <t>Mechanical engineering</t>
  </si>
  <si>
    <t>Fabricated metal products</t>
  </si>
  <si>
    <t>Motor vehicles and parts</t>
  </si>
  <si>
    <t>Aerospace</t>
  </si>
  <si>
    <t>Ships, rails, motorcycles etc</t>
  </si>
  <si>
    <t>Precision and optical instruments</t>
  </si>
  <si>
    <t>Intermediate goods</t>
  </si>
  <si>
    <t>Chemicals exc soaps</t>
  </si>
  <si>
    <t>Basic metals</t>
  </si>
  <si>
    <t>Fuels</t>
  </si>
  <si>
    <t>Rubber and plastics</t>
  </si>
  <si>
    <t>Wood &amp; wood products</t>
  </si>
  <si>
    <t>Utilities</t>
  </si>
  <si>
    <t>Extraction</t>
  </si>
  <si>
    <t>Oil and gas</t>
  </si>
  <si>
    <t>Metals mining, quarry and relatted servs</t>
  </si>
  <si>
    <t>Coal &amp; lignite mining</t>
  </si>
  <si>
    <t>Construction</t>
  </si>
  <si>
    <t>Agriculture</t>
  </si>
  <si>
    <t>Services</t>
  </si>
  <si>
    <t>Education</t>
  </si>
  <si>
    <t>Health care and social work</t>
  </si>
  <si>
    <t>Public admin, defence and social sec</t>
  </si>
  <si>
    <t>Arts, recreation, unions, personal servs</t>
  </si>
  <si>
    <t>Financial services</t>
  </si>
  <si>
    <t>Business services</t>
  </si>
  <si>
    <t>Real estate</t>
  </si>
  <si>
    <t>R&amp;D, leasing, legal, professional</t>
  </si>
  <si>
    <t>Information &amp; communication technologies</t>
  </si>
  <si>
    <t>Publishing and broadcasting activities</t>
  </si>
  <si>
    <t>Telecommunications</t>
  </si>
  <si>
    <t>IT programming, consultancy and info</t>
  </si>
  <si>
    <t>Accommodation and catering</t>
  </si>
  <si>
    <t>Transport and storage</t>
  </si>
  <si>
    <t>Land transport and transport via pipelines</t>
  </si>
  <si>
    <t>Water transport</t>
  </si>
  <si>
    <t>Air transport</t>
  </si>
  <si>
    <t>Other transport inc warehouse and post</t>
  </si>
  <si>
    <t>Retail and wholesale distribution</t>
  </si>
  <si>
    <t>Sektor</t>
  </si>
  <si>
    <t>Sector</t>
  </si>
  <si>
    <t>GDP growth</t>
  </si>
  <si>
    <t>Approx. Sector Rate</t>
  </si>
  <si>
    <t>Sector:</t>
  </si>
  <si>
    <t>Titel:</t>
  </si>
  <si>
    <t>Optimistic</t>
  </si>
  <si>
    <t>Pessimistic</t>
  </si>
  <si>
    <t>Dashboard-Elemente Unemployment</t>
  </si>
  <si>
    <t>Base Case</t>
  </si>
  <si>
    <t>Titel</t>
  </si>
  <si>
    <t>Outlook 2019</t>
  </si>
  <si>
    <t>Outlook Data 2019</t>
  </si>
  <si>
    <t>Reference line (=100)</t>
  </si>
  <si>
    <t>Outlook</t>
  </si>
  <si>
    <t>Outlook 2019 - Absolute Growth Rates</t>
  </si>
  <si>
    <t>Referenzlinie</t>
  </si>
  <si>
    <t>Dashboard-Elemente Inflation percentage</t>
  </si>
  <si>
    <t>Inflation rate in %</t>
  </si>
  <si>
    <t xml:space="preserve">       Macroeconomic forecast - CPI Inflation</t>
  </si>
  <si>
    <t>Czech Republic</t>
  </si>
  <si>
    <t>Finland</t>
  </si>
  <si>
    <t>Greece</t>
  </si>
  <si>
    <t>Hungary</t>
  </si>
  <si>
    <t>Ireland</t>
  </si>
  <si>
    <t>Portugal</t>
  </si>
  <si>
    <t>Slovak Republic</t>
  </si>
  <si>
    <t>Slovenia</t>
  </si>
  <si>
    <t>Sweden</t>
  </si>
  <si>
    <t>Switzerland</t>
  </si>
  <si>
    <t>Euro Area</t>
  </si>
  <si>
    <t xml:space="preserve">        Country</t>
  </si>
  <si>
    <t xml:space="preserve">    Macroeconomic forecast - GDP</t>
  </si>
  <si>
    <t>Bulgaria</t>
  </si>
  <si>
    <t>Croatia</t>
  </si>
  <si>
    <t>Estonia</t>
  </si>
  <si>
    <t>Latvia</t>
  </si>
  <si>
    <t>Lithuania</t>
  </si>
  <si>
    <t>Romania</t>
  </si>
  <si>
    <t>Stand: entweder IMF Economic Outlook Oktober 2022 oder Database OECD November 2022 für  2021-2024; Österreich WIFO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</si>
</sst>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color theme="1"/>
      <name val="Arial"/>
      <family val="2"/>
    </font>
    <font>
      <b/>
      <sz val="11"/>
      <color theme="1"/>
      <name val="Calibri"/>
      <family val="2"/>
      <scheme val="minor"/>
    </font>
    <font>
      <sz val="11"/>
      <color theme="0"/>
      <name val="Calibri"/>
      <family val="2"/>
      <scheme val="minor"/>
    </font>
    <font>
      <sz val="11"/>
      <color theme="1"/>
      <name val="Arial Nova Light"/>
      <family val="2"/>
    </font>
    <font>
      <sz val="8"/>
      <color theme="1"/>
      <name val="Arial"/>
      <family val="2"/>
    </font>
    <font>
      <b/>
      <sz val="8"/>
      <color rgb="FFFFFFFF"/>
      <name val="Arial"/>
      <family val="2"/>
    </font>
    <font>
      <b/>
      <sz val="8"/>
      <color rgb="FF000000"/>
      <name val="Arial"/>
      <family val="2"/>
    </font>
    <font>
      <sz val="8"/>
      <name val="Arial"/>
      <family val="2"/>
    </font>
    <font>
      <sz val="11"/>
      <color theme="1"/>
      <name val="Arial"/>
      <family val="2"/>
    </font>
    <font>
      <b/>
      <sz val="8"/>
      <color theme="1"/>
      <name val="Arial"/>
      <family val="2"/>
    </font>
    <font>
      <b/>
      <sz val="10"/>
      <color rgb="FF00338D"/>
      <name val="Arial"/>
      <family val="2"/>
    </font>
    <font>
      <sz val="11"/>
      <color rgb="FF00338D"/>
      <name val="Calibri"/>
      <family val="2"/>
      <scheme val="minor"/>
    </font>
    <font>
      <b/>
      <sz val="9"/>
      <color theme="1"/>
      <name val="Arial"/>
      <family val="2"/>
    </font>
    <font>
      <b/>
      <sz val="14"/>
      <color rgb="FF00338D"/>
      <name val="Arial"/>
      <family val="2"/>
    </font>
    <font>
      <sz val="8"/>
      <color rgb="FF000000"/>
      <name val="Segoe UI"/>
      <family val="2"/>
    </font>
    <font>
      <sz val="11"/>
      <color theme="1"/>
      <name val="Calibri"/>
      <family val="2"/>
      <scheme val="minor"/>
    </font>
    <font>
      <sz val="10"/>
      <color theme="1"/>
      <name val="Arial"/>
      <family val="2"/>
    </font>
    <font>
      <b/>
      <sz val="10"/>
      <color theme="1"/>
      <name val="Arial"/>
      <family val="2"/>
    </font>
    <font>
      <b/>
      <sz val="12"/>
      <color theme="1"/>
      <name val="Calibri"/>
      <family val="2"/>
      <scheme val="minor"/>
    </font>
    <font>
      <sz val="11"/>
      <color indexed="8"/>
      <name val="Calibri"/>
      <family val="2"/>
    </font>
    <font>
      <i/>
      <sz val="11"/>
      <color theme="1"/>
      <name val="Calibri"/>
      <family val="2"/>
      <scheme val="minor"/>
    </font>
    <font>
      <sz val="8"/>
      <color rgb="FF000000"/>
      <name val="Arial"/>
      <family val="2"/>
    </font>
  </fonts>
  <fills count="1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rgb="FF00338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00338D"/>
      </left>
      <right/>
      <top style="thin">
        <color indexed="24"/>
      </top>
      <bottom/>
      <diagonal/>
    </border>
    <border>
      <left/>
      <right/>
      <top style="thin">
        <color indexed="24"/>
      </top>
      <bottom/>
      <diagonal/>
    </border>
    <border>
      <left/>
      <right style="thin">
        <color rgb="FF00338D"/>
      </right>
      <top style="thin">
        <color indexed="24"/>
      </top>
      <bottom/>
      <diagonal/>
    </border>
    <border>
      <left style="thin">
        <color indexed="24"/>
      </left>
      <right/>
      <top style="thin">
        <color rgb="FF00338D"/>
      </top>
      <bottom style="thin">
        <color rgb="FF00338D"/>
      </bottom>
      <diagonal/>
    </border>
    <border>
      <left/>
      <right/>
      <top style="thin">
        <color rgb="FF00338D"/>
      </top>
      <bottom style="thin">
        <color rgb="FF00338D"/>
      </bottom>
      <diagonal/>
    </border>
    <border>
      <left/>
      <right style="thin">
        <color indexed="24"/>
      </right>
      <top style="thin">
        <color rgb="FF00338D"/>
      </top>
      <bottom style="thin">
        <color rgb="FF00338D"/>
      </bottom>
      <diagonal/>
    </border>
    <border>
      <left/>
      <right style="thin">
        <color indexed="24"/>
      </right>
      <top/>
      <bottom/>
      <diagonal/>
    </border>
    <border>
      <left style="thin">
        <color indexed="24"/>
      </left>
      <right/>
      <top/>
      <bottom style="thin">
        <color indexed="24"/>
      </bottom>
      <diagonal/>
    </border>
    <border>
      <left/>
      <right/>
      <top/>
      <bottom style="thin">
        <color indexed="24"/>
      </bottom>
      <diagonal/>
    </border>
    <border>
      <left/>
      <right/>
      <top style="thin">
        <color rgb="FF00338D"/>
      </top>
      <bottom style="thin">
        <color indexed="2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24"/>
      </right>
      <top style="thin">
        <color rgb="FF00338D"/>
      </top>
      <bottom style="thin">
        <color indexed="24"/>
      </bottom>
      <diagonal/>
    </border>
    <border>
      <left style="thin">
        <color indexed="24"/>
      </left>
      <right/>
      <top style="thin">
        <color indexed="24"/>
      </top>
      <bottom style="thin">
        <color indexed="24"/>
      </bottom>
      <diagonal/>
    </border>
    <border>
      <left style="thin">
        <color indexed="24"/>
      </left>
      <right/>
      <top style="thin">
        <color rgb="FF00338D"/>
      </top>
      <bottom style="thin">
        <color indexed="24"/>
      </bottom>
      <diagonal/>
    </border>
    <border>
      <left style="thin">
        <color indexed="24"/>
      </left>
      <right/>
      <top style="thin">
        <color indexed="24"/>
      </top>
      <bottom style="thin">
        <color rgb="FF00338D"/>
      </bottom>
      <diagonal/>
    </border>
    <border>
      <left/>
      <right/>
      <top style="thin">
        <color indexed="24"/>
      </top>
      <bottom style="thin">
        <color indexed="24"/>
      </bottom>
      <diagonal/>
    </border>
    <border>
      <left/>
      <right/>
      <top/>
      <bottom style="thin">
        <color rgb="FF00338D"/>
      </bottom>
      <diagonal/>
    </border>
    <border>
      <left/>
      <right style="thin">
        <color indexed="24"/>
      </right>
      <top style="thin">
        <color indexed="24"/>
      </top>
      <bottom style="thin">
        <color indexed="24"/>
      </bottom>
      <diagonal/>
    </border>
    <border>
      <left style="thin">
        <color indexed="64"/>
      </left>
      <right style="thin">
        <color indexed="64"/>
      </right>
      <top/>
      <bottom/>
      <diagonal/>
    </border>
    <border>
      <left/>
      <right/>
      <top style="thin">
        <color rgb="FF00338D"/>
      </top>
      <bottom/>
      <diagonal/>
    </border>
    <border>
      <left style="thin">
        <color rgb="FF00338D"/>
      </left>
      <right/>
      <top style="thin">
        <color rgb="FF00338D"/>
      </top>
      <bottom/>
      <diagonal/>
    </border>
    <border>
      <left style="thin">
        <color rgb="FF00338D"/>
      </left>
      <right/>
      <top/>
      <bottom/>
      <diagonal/>
    </border>
    <border>
      <left style="thin">
        <color rgb="FF00338D"/>
      </left>
      <right/>
      <top/>
      <bottom style="medium">
        <color rgb="FF00338D"/>
      </bottom>
      <diagonal/>
    </border>
    <border>
      <left/>
      <right/>
      <top/>
      <bottom style="medium">
        <color rgb="FF00338D"/>
      </bottom>
      <diagonal/>
    </border>
    <border>
      <left style="thin">
        <color rgb="FF003397"/>
      </left>
      <right/>
      <top/>
      <bottom/>
      <diagonal/>
    </border>
    <border>
      <left style="thin">
        <color rgb="FF003397"/>
      </left>
      <right/>
      <top/>
      <bottom style="medium">
        <color rgb="FF003397"/>
      </bottom>
      <diagonal/>
    </border>
    <border>
      <left/>
      <right/>
      <top style="thin">
        <color indexed="24"/>
      </top>
      <bottom style="thin">
        <color rgb="FF00338D"/>
      </bottom>
      <diagonal/>
    </border>
    <border>
      <left style="thin">
        <color rgb="FF003397"/>
      </left>
      <right/>
      <top style="thin">
        <color rgb="FF00338D"/>
      </top>
      <bottom/>
      <diagonal/>
    </border>
    <border>
      <left/>
      <right style="thin">
        <color indexed="24"/>
      </right>
      <top/>
      <bottom style="medium">
        <color rgb="FF00338D"/>
      </bottom>
      <diagonal/>
    </border>
    <border>
      <left/>
      <right style="thin">
        <color rgb="FF00338D"/>
      </right>
      <top style="thin">
        <color rgb="FF00338D"/>
      </top>
      <bottom style="thin">
        <color indexed="24"/>
      </bottom>
      <diagonal/>
    </border>
    <border>
      <left/>
      <right style="thin">
        <color indexed="24"/>
      </right>
      <top/>
      <bottom style="thin">
        <color rgb="FF00338D"/>
      </bottom>
      <diagonal/>
    </border>
    <border>
      <left/>
      <right style="thin">
        <color indexed="24"/>
      </right>
      <top style="thin">
        <color indexed="24"/>
      </top>
      <bottom/>
      <diagonal/>
    </border>
  </borders>
  <cellStyleXfs count="5">
    <xf numFmtId="0" fontId="0" fillId="0" borderId="0"/>
    <xf numFmtId="0" fontId="5" fillId="0" borderId="0"/>
    <xf numFmtId="9" fontId="16" fillId="0" borderId="0" applyFont="0" applyFill="0" applyBorder="0" applyAlignment="0" applyProtection="0"/>
    <xf numFmtId="0" fontId="20" fillId="0" borderId="0" applyFill="0" applyProtection="0"/>
    <xf numFmtId="0" fontId="17" fillId="0" borderId="0"/>
  </cellStyleXfs>
  <cellXfs count="133">
    <xf numFmtId="0" fontId="0" fillId="0" borderId="0" xfId="0"/>
    <xf numFmtId="0" fontId="3" fillId="2" borderId="0" xfId="0" applyFont="1" applyFill="1"/>
    <xf numFmtId="0" fontId="0" fillId="2" borderId="0" xfId="0" applyFill="1"/>
    <xf numFmtId="0" fontId="4" fillId="0" borderId="1" xfId="0" applyFont="1" applyBorder="1"/>
    <xf numFmtId="0" fontId="4" fillId="0" borderId="0" xfId="0" applyFont="1"/>
    <xf numFmtId="0" fontId="0" fillId="3" borderId="0" xfId="0" applyFill="1"/>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5" fillId="0" borderId="0" xfId="1"/>
    <xf numFmtId="0" fontId="7" fillId="5" borderId="5" xfId="1" applyFont="1" applyFill="1" applyBorder="1" applyAlignment="1">
      <alignment horizontal="left"/>
    </xf>
    <xf numFmtId="0" fontId="7" fillId="5" borderId="6" xfId="1" applyFont="1" applyFill="1" applyBorder="1" applyAlignment="1">
      <alignment horizontal="right"/>
    </xf>
    <xf numFmtId="0" fontId="7" fillId="5" borderId="7" xfId="1" applyFont="1" applyFill="1" applyBorder="1" applyAlignment="1">
      <alignment horizontal="right"/>
    </xf>
    <xf numFmtId="0" fontId="7" fillId="5" borderId="6" xfId="1" applyFont="1" applyFill="1" applyBorder="1" applyAlignment="1">
      <alignment horizontal="center"/>
    </xf>
    <xf numFmtId="0" fontId="7" fillId="5" borderId="7" xfId="1" applyFont="1" applyFill="1" applyBorder="1" applyAlignment="1">
      <alignment horizontal="center"/>
    </xf>
    <xf numFmtId="2" fontId="8" fillId="5" borderId="0" xfId="1" applyNumberFormat="1" applyFont="1" applyFill="1" applyAlignment="1">
      <alignment horizontal="right" vertical="center"/>
    </xf>
    <xf numFmtId="0" fontId="8" fillId="5" borderId="0" xfId="1" applyFont="1" applyFill="1" applyAlignment="1">
      <alignment horizontal="left" vertical="center"/>
    </xf>
    <xf numFmtId="0" fontId="5" fillId="7" borderId="0" xfId="1" applyFill="1"/>
    <xf numFmtId="2" fontId="0" fillId="0" borderId="0" xfId="0" applyNumberFormat="1"/>
    <xf numFmtId="0" fontId="2" fillId="0" borderId="0" xfId="0" applyFont="1"/>
    <xf numFmtId="0" fontId="2" fillId="8" borderId="0" xfId="0" applyFont="1" applyFill="1"/>
    <xf numFmtId="0" fontId="0" fillId="8" borderId="0" xfId="0" applyFill="1"/>
    <xf numFmtId="0" fontId="9" fillId="6" borderId="0" xfId="0" applyFont="1" applyFill="1"/>
    <xf numFmtId="0" fontId="6" fillId="4" borderId="0" xfId="1" applyFont="1" applyFill="1" applyBorder="1" applyAlignment="1">
      <alignment horizontal="left" vertical="center"/>
    </xf>
    <xf numFmtId="0" fontId="7" fillId="5" borderId="0" xfId="1" applyFont="1" applyFill="1" applyBorder="1" applyAlignment="1">
      <alignment horizontal="right"/>
    </xf>
    <xf numFmtId="0" fontId="10" fillId="0" borderId="0" xfId="1" applyFont="1"/>
    <xf numFmtId="2" fontId="8" fillId="5" borderId="0" xfId="1" applyNumberFormat="1" applyFont="1" applyFill="1" applyBorder="1" applyAlignment="1">
      <alignment horizontal="right" vertical="center"/>
    </xf>
    <xf numFmtId="0" fontId="12" fillId="6" borderId="0" xfId="0" applyFont="1" applyFill="1" applyAlignment="1">
      <alignment wrapText="1"/>
    </xf>
    <xf numFmtId="2" fontId="5" fillId="7" borderId="10" xfId="0" applyNumberFormat="1" applyFont="1" applyFill="1" applyBorder="1"/>
    <xf numFmtId="2" fontId="5" fillId="7" borderId="11" xfId="0" applyNumberFormat="1" applyFont="1" applyFill="1" applyBorder="1"/>
    <xf numFmtId="0" fontId="9" fillId="6" borderId="12" xfId="0" applyFont="1" applyFill="1" applyBorder="1"/>
    <xf numFmtId="0" fontId="9" fillId="6" borderId="13" xfId="0" applyFont="1" applyFill="1" applyBorder="1"/>
    <xf numFmtId="0" fontId="9" fillId="6" borderId="14" xfId="0" applyFont="1" applyFill="1" applyBorder="1"/>
    <xf numFmtId="0" fontId="9" fillId="6" borderId="0" xfId="0" applyFont="1" applyFill="1" applyBorder="1"/>
    <xf numFmtId="0" fontId="9" fillId="6" borderId="16" xfId="0" applyFont="1" applyFill="1" applyBorder="1"/>
    <xf numFmtId="0" fontId="9" fillId="6" borderId="15" xfId="0" applyFont="1" applyFill="1" applyBorder="1"/>
    <xf numFmtId="0" fontId="13" fillId="6" borderId="0" xfId="0" applyFont="1" applyFill="1" applyBorder="1"/>
    <xf numFmtId="0" fontId="11" fillId="6" borderId="0" xfId="0" applyFont="1" applyFill="1" applyBorder="1"/>
    <xf numFmtId="0" fontId="9" fillId="6" borderId="17" xfId="0" applyFont="1" applyFill="1" applyBorder="1"/>
    <xf numFmtId="0" fontId="9" fillId="6" borderId="18" xfId="0" applyFont="1" applyFill="1" applyBorder="1"/>
    <xf numFmtId="0" fontId="9" fillId="6" borderId="19" xfId="0" applyFont="1" applyFill="1" applyBorder="1"/>
    <xf numFmtId="1" fontId="0" fillId="0" borderId="0" xfId="0" applyNumberFormat="1"/>
    <xf numFmtId="2" fontId="5" fillId="7" borderId="20" xfId="0" applyNumberFormat="1" applyFont="1" applyFill="1" applyBorder="1"/>
    <xf numFmtId="0" fontId="9" fillId="0" borderId="9" xfId="0" applyFont="1" applyBorder="1"/>
    <xf numFmtId="2" fontId="5" fillId="7" borderId="21" xfId="0" applyNumberFormat="1" applyFont="1" applyFill="1" applyBorder="1"/>
    <xf numFmtId="0" fontId="9" fillId="7" borderId="0" xfId="0" applyFont="1" applyFill="1"/>
    <xf numFmtId="0" fontId="9" fillId="7" borderId="0" xfId="0" quotePrefix="1" applyFont="1" applyFill="1"/>
    <xf numFmtId="2" fontId="5" fillId="7" borderId="22" xfId="0" applyNumberFormat="1" applyFont="1" applyFill="1" applyBorder="1"/>
    <xf numFmtId="0" fontId="14" fillId="6" borderId="15" xfId="0" applyFont="1" applyFill="1" applyBorder="1" applyAlignment="1"/>
    <xf numFmtId="0" fontId="14" fillId="6" borderId="0" xfId="0" applyFont="1" applyFill="1" applyBorder="1" applyAlignment="1"/>
    <xf numFmtId="0" fontId="0" fillId="9" borderId="0" xfId="0" applyFill="1"/>
    <xf numFmtId="0" fontId="2" fillId="0" borderId="0" xfId="0" applyFont="1" applyAlignment="1">
      <alignment horizontal="center"/>
    </xf>
    <xf numFmtId="2" fontId="5" fillId="7" borderId="23" xfId="0" applyNumberFormat="1" applyFont="1" applyFill="1" applyBorder="1"/>
    <xf numFmtId="0" fontId="18" fillId="10" borderId="0" xfId="0" applyFont="1" applyFill="1"/>
    <xf numFmtId="0" fontId="19" fillId="0" borderId="0" xfId="0" applyFont="1"/>
    <xf numFmtId="10" fontId="0" fillId="0" borderId="0" xfId="2" applyNumberFormat="1" applyFont="1"/>
    <xf numFmtId="10" fontId="2" fillId="0" borderId="0" xfId="0" applyNumberFormat="1" applyFont="1"/>
    <xf numFmtId="0" fontId="0" fillId="11" borderId="0" xfId="0" applyFill="1"/>
    <xf numFmtId="0" fontId="7" fillId="5" borderId="25" xfId="1" applyFont="1" applyFill="1" applyBorder="1" applyAlignment="1">
      <alignment horizontal="right"/>
    </xf>
    <xf numFmtId="0" fontId="6" fillId="4" borderId="21" xfId="1" applyFont="1" applyFill="1" applyBorder="1" applyAlignment="1">
      <alignment horizontal="left" vertical="center"/>
    </xf>
    <xf numFmtId="0" fontId="6" fillId="4" borderId="24" xfId="1" applyFont="1" applyFill="1" applyBorder="1" applyAlignment="1">
      <alignment horizontal="left" vertical="center"/>
    </xf>
    <xf numFmtId="0" fontId="6" fillId="4" borderId="26" xfId="1" applyFont="1" applyFill="1" applyBorder="1" applyAlignment="1">
      <alignment horizontal="left" vertical="center"/>
    </xf>
    <xf numFmtId="0" fontId="1" fillId="0" borderId="0" xfId="1" applyFont="1"/>
    <xf numFmtId="0" fontId="2" fillId="0" borderId="0" xfId="4" applyFont="1"/>
    <xf numFmtId="0" fontId="16" fillId="0" borderId="0" xfId="4" applyFont="1"/>
    <xf numFmtId="0" fontId="21" fillId="7" borderId="0" xfId="4" applyFont="1" applyFill="1"/>
    <xf numFmtId="0" fontId="21" fillId="0" borderId="0" xfId="4" applyFont="1"/>
    <xf numFmtId="0" fontId="16" fillId="7" borderId="0" xfId="4" applyFont="1" applyFill="1"/>
    <xf numFmtId="2" fontId="16" fillId="7" borderId="0" xfId="4" applyNumberFormat="1" applyFont="1" applyFill="1"/>
    <xf numFmtId="0" fontId="0" fillId="12" borderId="0" xfId="0" applyFill="1"/>
    <xf numFmtId="2" fontId="0" fillId="12" borderId="0" xfId="0" applyNumberFormat="1" applyFill="1"/>
    <xf numFmtId="0" fontId="9" fillId="3" borderId="0" xfId="0" applyFont="1" applyFill="1"/>
    <xf numFmtId="0" fontId="2" fillId="13" borderId="0" xfId="0" applyFont="1" applyFill="1"/>
    <xf numFmtId="0" fontId="0" fillId="13" borderId="0" xfId="0" applyFill="1"/>
    <xf numFmtId="0" fontId="4" fillId="0" borderId="27" xfId="0" applyFont="1" applyFill="1" applyBorder="1"/>
    <xf numFmtId="0" fontId="1" fillId="7" borderId="29" xfId="0" applyFont="1" applyFill="1" applyBorder="1"/>
    <xf numFmtId="0" fontId="8" fillId="7" borderId="30" xfId="1" applyFont="1" applyFill="1" applyBorder="1" applyAlignment="1">
      <alignment horizontal="left" vertical="center"/>
    </xf>
    <xf numFmtId="0" fontId="5" fillId="7" borderId="0" xfId="1" applyFill="1" applyBorder="1"/>
    <xf numFmtId="0" fontId="1" fillId="7" borderId="30" xfId="0" applyFont="1" applyFill="1" applyBorder="1"/>
    <xf numFmtId="0" fontId="1" fillId="7" borderId="31" xfId="0" applyFont="1" applyFill="1" applyBorder="1"/>
    <xf numFmtId="0" fontId="5" fillId="7" borderId="32" xfId="1" applyFill="1" applyBorder="1"/>
    <xf numFmtId="2" fontId="5" fillId="7" borderId="0" xfId="1" applyNumberFormat="1" applyFill="1" applyBorder="1"/>
    <xf numFmtId="2" fontId="5" fillId="7" borderId="32" xfId="1" applyNumberFormat="1" applyFill="1" applyBorder="1"/>
    <xf numFmtId="2" fontId="0" fillId="11" borderId="0" xfId="0" applyNumberFormat="1" applyFill="1"/>
    <xf numFmtId="2" fontId="8" fillId="7" borderId="0" xfId="1" applyNumberFormat="1" applyFont="1" applyFill="1" applyAlignment="1">
      <alignment horizontal="right" vertical="center"/>
    </xf>
    <xf numFmtId="2" fontId="8" fillId="7" borderId="8" xfId="1" applyNumberFormat="1" applyFont="1" applyFill="1" applyBorder="1" applyAlignment="1">
      <alignment horizontal="right" vertical="center"/>
    </xf>
    <xf numFmtId="2" fontId="8" fillId="7" borderId="0" xfId="1" applyNumberFormat="1" applyFont="1" applyFill="1" applyBorder="1" applyAlignment="1">
      <alignment horizontal="right" vertical="center"/>
    </xf>
    <xf numFmtId="0" fontId="2" fillId="0" borderId="0" xfId="0" applyFont="1" applyAlignment="1">
      <alignment horizontal="center"/>
    </xf>
    <xf numFmtId="2" fontId="8" fillId="7" borderId="30" xfId="1" applyNumberFormat="1" applyFont="1" applyFill="1" applyBorder="1" applyAlignment="1">
      <alignment horizontal="right" vertical="center"/>
    </xf>
    <xf numFmtId="2" fontId="5" fillId="6" borderId="0" xfId="0" applyNumberFormat="1" applyFont="1" applyFill="1" applyBorder="1"/>
    <xf numFmtId="0" fontId="8" fillId="11" borderId="33" xfId="1" applyFont="1" applyFill="1" applyBorder="1" applyAlignment="1">
      <alignment horizontal="left" vertical="center"/>
    </xf>
    <xf numFmtId="0" fontId="8" fillId="0" borderId="33" xfId="1" applyFont="1" applyBorder="1" applyAlignment="1">
      <alignment horizontal="left" vertical="center"/>
    </xf>
    <xf numFmtId="0" fontId="8" fillId="0" borderId="34" xfId="1" applyFont="1" applyBorder="1" applyAlignment="1">
      <alignment horizontal="left" vertical="center"/>
    </xf>
    <xf numFmtId="0" fontId="9" fillId="7" borderId="0" xfId="0" applyFont="1" applyFill="1" applyBorder="1"/>
    <xf numFmtId="0" fontId="0" fillId="0" borderId="0" xfId="0" applyFill="1" applyBorder="1"/>
    <xf numFmtId="0" fontId="6" fillId="0" borderId="0" xfId="1" applyFont="1" applyFill="1" applyBorder="1" applyAlignment="1">
      <alignment horizontal="left" vertical="center"/>
    </xf>
    <xf numFmtId="0" fontId="7" fillId="0" borderId="0" xfId="1" applyFont="1" applyFill="1" applyBorder="1" applyAlignment="1">
      <alignment horizontal="left"/>
    </xf>
    <xf numFmtId="0" fontId="7" fillId="0" borderId="0" xfId="1" applyFont="1" applyFill="1" applyBorder="1" applyAlignment="1">
      <alignment horizontal="right"/>
    </xf>
    <xf numFmtId="2" fontId="0" fillId="0" borderId="0" xfId="0" applyNumberFormat="1" applyFill="1" applyBorder="1"/>
    <xf numFmtId="1" fontId="0" fillId="0" borderId="0" xfId="0" applyNumberFormat="1" applyFill="1" applyBorder="1"/>
    <xf numFmtId="0" fontId="2" fillId="0" borderId="0" xfId="0" applyFont="1" applyFill="1" applyBorder="1"/>
    <xf numFmtId="0" fontId="7" fillId="5" borderId="35" xfId="1" applyFont="1" applyFill="1" applyBorder="1" applyAlignment="1">
      <alignment horizontal="right"/>
    </xf>
    <xf numFmtId="0" fontId="7" fillId="5" borderId="6" xfId="1" applyFont="1" applyFill="1" applyBorder="1" applyAlignment="1">
      <alignment horizontal="left"/>
    </xf>
    <xf numFmtId="0" fontId="8" fillId="0" borderId="0" xfId="1" applyFont="1" applyBorder="1" applyAlignment="1">
      <alignment horizontal="left" vertical="center"/>
    </xf>
    <xf numFmtId="0" fontId="8" fillId="0" borderId="33" xfId="1" applyFont="1" applyFill="1" applyBorder="1" applyAlignment="1">
      <alignment horizontal="left" vertical="center"/>
    </xf>
    <xf numFmtId="0" fontId="8" fillId="0" borderId="30" xfId="1" applyFont="1" applyFill="1" applyBorder="1" applyAlignment="1">
      <alignment horizontal="left" vertical="center"/>
    </xf>
    <xf numFmtId="0" fontId="5" fillId="0" borderId="30" xfId="1" applyFill="1" applyBorder="1"/>
    <xf numFmtId="0" fontId="5" fillId="0" borderId="31" xfId="1" applyFill="1" applyBorder="1"/>
    <xf numFmtId="2" fontId="8" fillId="7" borderId="32" xfId="1" applyNumberFormat="1" applyFont="1" applyFill="1" applyBorder="1" applyAlignment="1">
      <alignment horizontal="right" vertical="center"/>
    </xf>
    <xf numFmtId="2" fontId="8" fillId="7" borderId="37" xfId="1" applyNumberFormat="1" applyFont="1" applyFill="1" applyBorder="1" applyAlignment="1">
      <alignment horizontal="right" vertical="center"/>
    </xf>
    <xf numFmtId="0" fontId="22" fillId="5" borderId="0" xfId="1" applyFont="1" applyFill="1" applyBorder="1" applyAlignment="1">
      <alignment horizontal="right"/>
    </xf>
    <xf numFmtId="0" fontId="22" fillId="5" borderId="8" xfId="1" applyFont="1" applyFill="1" applyBorder="1" applyAlignment="1">
      <alignment horizontal="right"/>
    </xf>
    <xf numFmtId="2" fontId="22" fillId="5" borderId="0" xfId="1" applyNumberFormat="1" applyFont="1" applyFill="1" applyBorder="1" applyAlignment="1">
      <alignment horizontal="right"/>
    </xf>
    <xf numFmtId="2" fontId="22" fillId="5" borderId="28" xfId="1" applyNumberFormat="1" applyFont="1" applyFill="1" applyBorder="1" applyAlignment="1">
      <alignment horizontal="center"/>
    </xf>
    <xf numFmtId="14" fontId="0" fillId="0" borderId="0" xfId="0" applyNumberFormat="1"/>
    <xf numFmtId="0" fontId="8" fillId="14" borderId="33" xfId="1" applyFont="1" applyFill="1" applyBorder="1" applyAlignment="1">
      <alignment horizontal="left" vertical="center"/>
    </xf>
    <xf numFmtId="0" fontId="8" fillId="0" borderId="36" xfId="1" applyFont="1" applyFill="1" applyBorder="1" applyAlignment="1">
      <alignment horizontal="left" vertical="center"/>
    </xf>
    <xf numFmtId="2" fontId="5" fillId="0" borderId="0" xfId="1" applyNumberFormat="1"/>
    <xf numFmtId="0" fontId="7" fillId="15" borderId="7" xfId="1" applyFont="1" applyFill="1" applyBorder="1" applyAlignment="1">
      <alignment horizontal="center"/>
    </xf>
    <xf numFmtId="2" fontId="22" fillId="5" borderId="8" xfId="1" applyNumberFormat="1" applyFont="1" applyFill="1" applyBorder="1" applyAlignment="1">
      <alignment horizontal="right"/>
    </xf>
    <xf numFmtId="2" fontId="5" fillId="7" borderId="38" xfId="0" applyNumberFormat="1" applyFont="1" applyFill="1" applyBorder="1"/>
    <xf numFmtId="0" fontId="13" fillId="6" borderId="15" xfId="0" applyFont="1" applyFill="1" applyBorder="1"/>
    <xf numFmtId="2" fontId="1" fillId="7" borderId="9" xfId="0" applyNumberFormat="1" applyFont="1" applyFill="1" applyBorder="1"/>
    <xf numFmtId="2" fontId="1" fillId="7" borderId="22" xfId="0" applyNumberFormat="1" applyFont="1" applyFill="1" applyBorder="1"/>
    <xf numFmtId="2" fontId="5" fillId="7" borderId="26" xfId="0" applyNumberFormat="1" applyFont="1" applyFill="1" applyBorder="1"/>
    <xf numFmtId="0" fontId="7" fillId="5" borderId="39" xfId="1" applyFont="1" applyFill="1" applyBorder="1" applyAlignment="1">
      <alignment horizontal="right"/>
    </xf>
    <xf numFmtId="0" fontId="9" fillId="0" borderId="0" xfId="0" applyFont="1" applyFill="1"/>
    <xf numFmtId="0" fontId="8" fillId="0" borderId="0" xfId="1" applyFont="1" applyFill="1" applyBorder="1" applyAlignment="1">
      <alignment horizontal="left" vertical="center"/>
    </xf>
    <xf numFmtId="0" fontId="6" fillId="4" borderId="40" xfId="1" applyFont="1" applyFill="1" applyBorder="1" applyAlignment="1">
      <alignment horizontal="left" vertical="center"/>
    </xf>
    <xf numFmtId="2" fontId="5" fillId="0" borderId="8" xfId="1" applyNumberFormat="1" applyBorder="1"/>
    <xf numFmtId="0" fontId="11" fillId="6" borderId="15" xfId="0" applyFont="1" applyFill="1" applyBorder="1" applyAlignment="1">
      <alignment horizontal="center" vertical="center"/>
    </xf>
    <xf numFmtId="0" fontId="11" fillId="6" borderId="0" xfId="0" applyFont="1" applyFill="1" applyBorder="1" applyAlignment="1">
      <alignment horizontal="center" vertical="center"/>
    </xf>
    <xf numFmtId="0" fontId="2" fillId="0" borderId="0" xfId="0" applyFont="1" applyAlignment="1">
      <alignment horizontal="center"/>
    </xf>
  </cellXfs>
  <cellStyles count="5">
    <cellStyle name="Normal 2" xfId="4" xr:uid="{8A9579EB-A0B4-4881-9B97-EFFB3FF3F466}"/>
    <cellStyle name="Normal 3" xfId="1" xr:uid="{6D744AAE-8003-4750-89FD-0682A4E0647F}"/>
    <cellStyle name="Prozent" xfId="2" builtinId="5"/>
    <cellStyle name="Standard" xfId="0" builtinId="0"/>
    <cellStyle name="Standard 2" xfId="3" xr:uid="{6F2CEB6C-9E05-4EE9-A88F-249498EA8E4C}"/>
  </cellStyles>
  <dxfs count="7">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
      <font>
        <color theme="8" tint="0.79998168889431442"/>
      </font>
      <fill>
        <patternFill>
          <bgColor theme="8" tint="0.79998168889431442"/>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3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24069375651612"/>
          <c:y val="0.12252746475460585"/>
          <c:w val="0.76880839847939764"/>
          <c:h val="0.67479023303216346"/>
        </c:manualLayout>
      </c:layout>
      <c:lineChart>
        <c:grouping val="standard"/>
        <c:varyColors val="0"/>
        <c:ser>
          <c:idx val="1"/>
          <c:order val="0"/>
          <c:tx>
            <c:v>Adverse Scenario</c:v>
          </c:tx>
          <c:spPr>
            <a:ln w="19050" cap="rnd">
              <a:solidFill>
                <a:srgbClr val="0091DA"/>
              </a:solidFill>
              <a:prstDash val="solid"/>
              <a:round/>
            </a:ln>
            <a:effectLst/>
          </c:spPr>
          <c:marker>
            <c:symbol val="circle"/>
            <c:size val="4"/>
            <c:spPr>
              <a:solidFill>
                <a:srgbClr val="0091DA"/>
              </a:solidFill>
              <a:ln w="9525">
                <a:solidFill>
                  <a:srgbClr val="0091DA"/>
                </a:solidFill>
                <a:prstDash val="solid"/>
              </a:ln>
              <a:effectLst/>
            </c:spPr>
          </c:marker>
          <c:cat>
            <c:numRef>
              <c:f>Data!$Z$23:$AH$23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Data!$Z$25:$AE$25</c:f>
              <c:numCache>
                <c:formatCode>0.00</c:formatCode>
                <c:ptCount val="6"/>
                <c:pt idx="0">
                  <c:v>100</c:v>
                </c:pt>
                <c:pt idx="1">
                  <c:v>93.914000000000001</c:v>
                </c:pt>
                <c:pt idx="2">
                  <c:v>98.891441999999998</c:v>
                </c:pt>
                <c:pt idx="3">
                  <c:v>98.013994812312134</c:v>
                </c:pt>
                <c:pt idx="4">
                  <c:v>95.503720782271202</c:v>
                </c:pt>
                <c:pt idx="5">
                  <c:v>101.31679514713834</c:v>
                </c:pt>
              </c:numCache>
            </c:numRef>
          </c:val>
          <c:smooth val="0"/>
          <c:extLst>
            <c:ext xmlns:c16="http://schemas.microsoft.com/office/drawing/2014/chart" uri="{C3380CC4-5D6E-409C-BE32-E72D297353CC}">
              <c16:uniqueId val="{00000001-56B5-4CA5-AF71-CE2D41EBEBF2}"/>
            </c:ext>
          </c:extLst>
        </c:ser>
        <c:ser>
          <c:idx val="0"/>
          <c:order val="1"/>
          <c:tx>
            <c:v>Base Scenario</c:v>
          </c:tx>
          <c:spPr>
            <a:ln w="19050" cap="rnd">
              <a:solidFill>
                <a:srgbClr val="00338D"/>
              </a:solidFill>
              <a:prstDash val="solid"/>
              <a:round/>
            </a:ln>
            <a:effectLst/>
          </c:spPr>
          <c:marker>
            <c:symbol val="circle"/>
            <c:size val="4"/>
            <c:spPr>
              <a:solidFill>
                <a:srgbClr val="00338D"/>
              </a:solidFill>
              <a:ln w="3175">
                <a:solidFill>
                  <a:srgbClr val="00338D"/>
                </a:solidFill>
                <a:prstDash val="solid"/>
              </a:ln>
              <a:effectLst/>
            </c:spPr>
          </c:marker>
          <c:cat>
            <c:numRef>
              <c:f>Data!$Z$23:$AH$23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Data!$Z$24:$AH$24</c:f>
              <c:numCache>
                <c:formatCode>0.00</c:formatCode>
                <c:ptCount val="9"/>
                <c:pt idx="0">
                  <c:v>100</c:v>
                </c:pt>
                <c:pt idx="1">
                  <c:v>93.914000000000001</c:v>
                </c:pt>
                <c:pt idx="2">
                  <c:v>98.891441999999998</c:v>
                </c:pt>
                <c:pt idx="3">
                  <c:v>102.35264246999999</c:v>
                </c:pt>
                <c:pt idx="4">
                  <c:v>103.06911096728999</c:v>
                </c:pt>
                <c:pt idx="5">
                  <c:v>104.71821674276663</c:v>
                </c:pt>
                <c:pt idx="6">
                  <c:v>106.74556141890659</c:v>
                </c:pt>
                <c:pt idx="7">
                  <c:v>108.59012472022529</c:v>
                </c:pt>
                <c:pt idx="8">
                  <c:v>110.17771234363499</c:v>
                </c:pt>
              </c:numCache>
            </c:numRef>
          </c:val>
          <c:smooth val="0"/>
          <c:extLst>
            <c:ext xmlns:c16="http://schemas.microsoft.com/office/drawing/2014/chart" uri="{C3380CC4-5D6E-409C-BE32-E72D297353CC}">
              <c16:uniqueId val="{00000000-56B5-4CA5-AF71-CE2D41EBEBF2}"/>
            </c:ext>
          </c:extLst>
        </c:ser>
        <c:ser>
          <c:idx val="3"/>
          <c:order val="2"/>
          <c:tx>
            <c:strRef>
              <c:f>Data!$Y$27</c:f>
              <c:strCache>
                <c:ptCount val="1"/>
                <c:pt idx="0">
                  <c:v>Outlook 2019</c:v>
                </c:pt>
              </c:strCache>
            </c:strRef>
          </c:tx>
          <c:spPr>
            <a:ln w="19050" cap="rnd">
              <a:solidFill>
                <a:schemeClr val="bg1">
                  <a:lumMod val="65000"/>
                </a:schemeClr>
              </a:solidFill>
              <a:round/>
            </a:ln>
            <a:effectLst/>
          </c:spPr>
          <c:marker>
            <c:symbol val="none"/>
          </c:marker>
          <c:cat>
            <c:numRef>
              <c:f>Data!$Z$23:$AH$23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Data!$Z$27:$AH$27</c:f>
              <c:numCache>
                <c:formatCode>0.00</c:formatCode>
                <c:ptCount val="9"/>
                <c:pt idx="0">
                  <c:v>100</c:v>
                </c:pt>
                <c:pt idx="1">
                  <c:v>101.38799999999999</c:v>
                </c:pt>
                <c:pt idx="2">
                  <c:v>102.85204271999999</c:v>
                </c:pt>
                <c:pt idx="3">
                  <c:v>104.28374315466237</c:v>
                </c:pt>
                <c:pt idx="4">
                  <c:v>105.68323098779794</c:v>
                </c:pt>
                <c:pt idx="5">
                  <c:v>107.08564746300601</c:v>
                </c:pt>
                <c:pt idx="6">
                  <c:v>108.50277695560722</c:v>
                </c:pt>
                <c:pt idx="7">
                  <c:v>109.91990644820842</c:v>
                </c:pt>
                <c:pt idx="8">
                  <c:v>109.91990644820842</c:v>
                </c:pt>
              </c:numCache>
            </c:numRef>
          </c:val>
          <c:smooth val="0"/>
          <c:extLst>
            <c:ext xmlns:c16="http://schemas.microsoft.com/office/drawing/2014/chart" uri="{C3380CC4-5D6E-409C-BE32-E72D297353CC}">
              <c16:uniqueId val="{00000000-3F32-41E1-8B26-3A42C2E467EB}"/>
            </c:ext>
          </c:extLst>
        </c:ser>
        <c:ser>
          <c:idx val="4"/>
          <c:order val="3"/>
          <c:tx>
            <c:strRef>
              <c:f>Data!$Y$28</c:f>
              <c:strCache>
                <c:ptCount val="1"/>
                <c:pt idx="0">
                  <c:v>Reference line (=100)</c:v>
                </c:pt>
              </c:strCache>
            </c:strRef>
          </c:tx>
          <c:spPr>
            <a:ln w="9525" cap="rnd">
              <a:solidFill>
                <a:schemeClr val="accent3">
                  <a:lumMod val="75000"/>
                </a:schemeClr>
              </a:solidFill>
              <a:prstDash val="dash"/>
              <a:round/>
            </a:ln>
            <a:effectLst/>
          </c:spPr>
          <c:marker>
            <c:symbol val="none"/>
          </c:marker>
          <c:cat>
            <c:numRef>
              <c:f>Data!$Z$23:$AH$23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Data!$Z$28:$AH$28</c:f>
              <c:numCache>
                <c:formatCode>0.00</c:formatCode>
                <c:ptCount val="9"/>
                <c:pt idx="0">
                  <c:v>100</c:v>
                </c:pt>
                <c:pt idx="1">
                  <c:v>100</c:v>
                </c:pt>
                <c:pt idx="2">
                  <c:v>100</c:v>
                </c:pt>
                <c:pt idx="3">
                  <c:v>100</c:v>
                </c:pt>
                <c:pt idx="4">
                  <c:v>100</c:v>
                </c:pt>
                <c:pt idx="5">
                  <c:v>100</c:v>
                </c:pt>
                <c:pt idx="6">
                  <c:v>100</c:v>
                </c:pt>
                <c:pt idx="7">
                  <c:v>100</c:v>
                </c:pt>
                <c:pt idx="8">
                  <c:v>100</c:v>
                </c:pt>
              </c:numCache>
            </c:numRef>
          </c:val>
          <c:smooth val="0"/>
          <c:extLst>
            <c:ext xmlns:c16="http://schemas.microsoft.com/office/drawing/2014/chart" uri="{C3380CC4-5D6E-409C-BE32-E72D297353CC}">
              <c16:uniqueId val="{00000001-C7F1-41A8-BE7F-D94D35929AA9}"/>
            </c:ext>
          </c:extLst>
        </c:ser>
        <c:dLbls>
          <c:showLegendKey val="0"/>
          <c:showVal val="0"/>
          <c:showCatName val="0"/>
          <c:showSerName val="0"/>
          <c:showPercent val="0"/>
          <c:showBubbleSize val="0"/>
        </c:dLbls>
        <c:marker val="1"/>
        <c:smooth val="0"/>
        <c:axId val="516486792"/>
        <c:axId val="516482480"/>
      </c:lineChart>
      <c:catAx>
        <c:axId val="516486792"/>
        <c:scaling>
          <c:orientation val="minMax"/>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crossAx val="516482480"/>
        <c:crosses val="autoZero"/>
        <c:auto val="1"/>
        <c:lblAlgn val="ctr"/>
        <c:lblOffset val="100"/>
        <c:noMultiLvlLbl val="1"/>
      </c:catAx>
      <c:valAx>
        <c:axId val="516482480"/>
        <c:scaling>
          <c:orientation val="minMax"/>
          <c:min val="80"/>
        </c:scaling>
        <c:delete val="0"/>
        <c:axPos val="l"/>
        <c:majorGridlines>
          <c:spPr>
            <a:ln w="0" cap="flat" cmpd="sng" algn="ctr">
              <a:solidFill>
                <a:schemeClr val="tx1">
                  <a:alpha val="13000"/>
                </a:schemeClr>
              </a:solidFill>
              <a:round/>
            </a:ln>
            <a:effectLst/>
          </c:spPr>
        </c:majorGridlines>
        <c:numFmt formatCode="0.00" sourceLinked="1"/>
        <c:majorTickMark val="out"/>
        <c:minorTickMark val="none"/>
        <c:tickLblPos val="nextTo"/>
        <c:spPr>
          <a:noFill/>
          <a:ln w="317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crossAx val="516486792"/>
        <c:crosses val="autoZero"/>
        <c:crossBetween val="midCat"/>
      </c:valAx>
      <c:spPr>
        <a:noFill/>
        <a:ln w="25400">
          <a:noFill/>
        </a:ln>
        <a:effectLst/>
      </c:spPr>
    </c:plotArea>
    <c:legend>
      <c:legendPos val="b"/>
      <c:layout>
        <c:manualLayout>
          <c:xMode val="edge"/>
          <c:yMode val="edge"/>
          <c:x val="0.11630403555679861"/>
          <c:y val="0.85959441302566886"/>
          <c:w val="0.83941147053324561"/>
          <c:h val="0.10948684537573344"/>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legend>
    <c:plotVisOnly val="1"/>
    <c:dispBlanksAs val="gap"/>
    <c:showDLblsOverMax val="0"/>
  </c:chart>
  <c:spPr>
    <a:noFill/>
    <a:ln w="25400" cap="flat" cmpd="sng" algn="ctr">
      <a:noFill/>
      <a:round/>
    </a:ln>
    <a:effectLst/>
  </c:spPr>
  <c:txPr>
    <a:bodyPr/>
    <a:lstStyle/>
    <a:p>
      <a:pPr>
        <a:defRPr sz="800" b="0" i="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4725406669614"/>
          <c:y val="0.15336417428880397"/>
          <c:w val="0.79545515448119664"/>
          <c:h val="0.67486630514360313"/>
        </c:manualLayout>
      </c:layout>
      <c:lineChart>
        <c:grouping val="standard"/>
        <c:varyColors val="0"/>
        <c:ser>
          <c:idx val="0"/>
          <c:order val="0"/>
          <c:tx>
            <c:v>Base Scenario</c:v>
          </c:tx>
          <c:spPr>
            <a:ln w="19050" cap="rnd">
              <a:solidFill>
                <a:srgbClr val="00338D"/>
              </a:solidFill>
              <a:prstDash val="solid"/>
              <a:round/>
            </a:ln>
            <a:effectLst/>
          </c:spPr>
          <c:marker>
            <c:symbol val="circle"/>
            <c:size val="4"/>
            <c:spPr>
              <a:solidFill>
                <a:srgbClr val="00338D"/>
              </a:solidFill>
              <a:ln w="3175">
                <a:solidFill>
                  <a:srgbClr val="00338D"/>
                </a:solidFill>
                <a:prstDash val="solid"/>
              </a:ln>
              <a:effectLst/>
            </c:spPr>
          </c:marker>
          <c:cat>
            <c:numRef>
              <c:f>Data_Inflation!$Y$16:$AB$16</c:f>
              <c:numCache>
                <c:formatCode>General</c:formatCode>
                <c:ptCount val="4"/>
                <c:pt idx="0">
                  <c:v>2021</c:v>
                </c:pt>
                <c:pt idx="1">
                  <c:v>2022</c:v>
                </c:pt>
                <c:pt idx="2">
                  <c:v>2023</c:v>
                </c:pt>
                <c:pt idx="3">
                  <c:v>2024</c:v>
                </c:pt>
              </c:numCache>
            </c:numRef>
          </c:cat>
          <c:val>
            <c:numRef>
              <c:f>Data_Inflation!$Y$17:$AB$17</c:f>
              <c:numCache>
                <c:formatCode>0.00</c:formatCode>
                <c:ptCount val="4"/>
                <c:pt idx="0">
                  <c:v>4.9640000000000004</c:v>
                </c:pt>
                <c:pt idx="1">
                  <c:v>8.8390000000000004</c:v>
                </c:pt>
                <c:pt idx="2">
                  <c:v>4.4690000000000003</c:v>
                </c:pt>
                <c:pt idx="3">
                  <c:v>2.4159999999999999</c:v>
                </c:pt>
              </c:numCache>
            </c:numRef>
          </c:val>
          <c:smooth val="0"/>
          <c:extLst>
            <c:ext xmlns:c16="http://schemas.microsoft.com/office/drawing/2014/chart" uri="{C3380CC4-5D6E-409C-BE32-E72D297353CC}">
              <c16:uniqueId val="{00000000-5111-4D96-9C02-76334F796129}"/>
            </c:ext>
          </c:extLst>
        </c:ser>
        <c:ser>
          <c:idx val="1"/>
          <c:order val="1"/>
          <c:tx>
            <c:v>Adverse Scenario</c:v>
          </c:tx>
          <c:spPr>
            <a:ln w="22225" cap="rnd">
              <a:solidFill>
                <a:srgbClr val="00B0F0"/>
              </a:solidFill>
              <a:round/>
            </a:ln>
            <a:effectLst/>
          </c:spPr>
          <c:marker>
            <c:symbol val="circle"/>
            <c:size val="4"/>
            <c:spPr>
              <a:solidFill>
                <a:srgbClr val="0091DA"/>
              </a:solidFill>
              <a:ln w="9525">
                <a:solidFill>
                  <a:srgbClr val="0091DA"/>
                </a:solidFill>
                <a:prstDash val="solid"/>
              </a:ln>
              <a:effectLst/>
            </c:spPr>
          </c:marker>
          <c:cat>
            <c:numRef>
              <c:f>Data_Inflation!$Y$16:$AB$16</c:f>
              <c:numCache>
                <c:formatCode>General</c:formatCode>
                <c:ptCount val="4"/>
                <c:pt idx="0">
                  <c:v>2021</c:v>
                </c:pt>
                <c:pt idx="1">
                  <c:v>2022</c:v>
                </c:pt>
                <c:pt idx="2">
                  <c:v>2023</c:v>
                </c:pt>
                <c:pt idx="3">
                  <c:v>2024</c:v>
                </c:pt>
              </c:numCache>
            </c:numRef>
          </c:cat>
          <c:val>
            <c:numRef>
              <c:f>Data_Inflation!$Y$18:$AB$18</c:f>
              <c:numCache>
                <c:formatCode>0.00</c:formatCode>
                <c:ptCount val="4"/>
                <c:pt idx="0">
                  <c:v>4.9640000000000004</c:v>
                </c:pt>
                <c:pt idx="1">
                  <c:v>10.364780373831763</c:v>
                </c:pt>
                <c:pt idx="2">
                  <c:v>6.8484915017848467</c:v>
                </c:pt>
                <c:pt idx="3">
                  <c:v>4.6470325029811024</c:v>
                </c:pt>
              </c:numCache>
            </c:numRef>
          </c:val>
          <c:smooth val="0"/>
          <c:extLst xmlns:c15="http://schemas.microsoft.com/office/drawing/2012/chart">
            <c:ext xmlns:c16="http://schemas.microsoft.com/office/drawing/2014/chart" uri="{C3380CC4-5D6E-409C-BE32-E72D297353CC}">
              <c16:uniqueId val="{00000001-5111-4D96-9C02-76334F796129}"/>
            </c:ext>
          </c:extLst>
        </c:ser>
        <c:dLbls>
          <c:showLegendKey val="0"/>
          <c:showVal val="0"/>
          <c:showCatName val="0"/>
          <c:showSerName val="0"/>
          <c:showPercent val="0"/>
          <c:showBubbleSize val="0"/>
        </c:dLbls>
        <c:marker val="1"/>
        <c:smooth val="0"/>
        <c:axId val="516486792"/>
        <c:axId val="516482480"/>
        <c:extLst>
          <c:ext xmlns:c15="http://schemas.microsoft.com/office/drawing/2012/chart" uri="{02D57815-91ED-43cb-92C2-25804820EDAC}">
            <c15:filteredLineSeries>
              <c15:ser>
                <c:idx val="2"/>
                <c:order val="2"/>
                <c:tx>
                  <c:v>Optimistic Scenario</c:v>
                </c:tx>
                <c:spPr>
                  <a:ln w="19050" cap="rnd">
                    <a:solidFill>
                      <a:srgbClr val="6D2077"/>
                    </a:solidFill>
                    <a:prstDash val="solid"/>
                    <a:round/>
                  </a:ln>
                  <a:effectLst/>
                </c:spPr>
                <c:marker>
                  <c:symbol val="circle"/>
                  <c:size val="4"/>
                  <c:spPr>
                    <a:solidFill>
                      <a:srgbClr val="6D2077"/>
                    </a:solidFill>
                    <a:ln w="9525">
                      <a:solidFill>
                        <a:srgbClr val="6D2077"/>
                      </a:solidFill>
                      <a:prstDash val="solid"/>
                    </a:ln>
                    <a:effectLst/>
                  </c:spPr>
                </c:marker>
                <c:cat>
                  <c:numRef>
                    <c:extLst>
                      <c:ext uri="{02D57815-91ED-43cb-92C2-25804820EDAC}">
                        <c15:formulaRef>
                          <c15:sqref>Data_Inflation!$Y$16:$AB$16</c15:sqref>
                        </c15:formulaRef>
                      </c:ext>
                    </c:extLst>
                    <c:numCache>
                      <c:formatCode>General</c:formatCode>
                      <c:ptCount val="4"/>
                      <c:pt idx="0">
                        <c:v>2021</c:v>
                      </c:pt>
                      <c:pt idx="1">
                        <c:v>2022</c:v>
                      </c:pt>
                      <c:pt idx="2">
                        <c:v>2023</c:v>
                      </c:pt>
                      <c:pt idx="3">
                        <c:v>2024</c:v>
                      </c:pt>
                    </c:numCache>
                  </c:numRef>
                </c:cat>
                <c:val>
                  <c:numRef>
                    <c:extLst>
                      <c:ext uri="{02D57815-91ED-43cb-92C2-25804820EDAC}">
                        <c15:formulaRef>
                          <c15:sqref>Data_Inflation!$X$26:$AD$26</c15:sqref>
                        </c15:formulaRef>
                      </c:ext>
                    </c:extLst>
                    <c:numCache>
                      <c:formatCode>0.00</c:formatCode>
                      <c:ptCount val="7"/>
                    </c:numCache>
                  </c:numRef>
                </c:val>
                <c:smooth val="0"/>
                <c:extLst>
                  <c:ext xmlns:c16="http://schemas.microsoft.com/office/drawing/2014/chart" uri="{C3380CC4-5D6E-409C-BE32-E72D297353CC}">
                    <c16:uniqueId val="{00000002-5111-4D96-9C02-76334F79612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Data!$Y$27</c15:sqref>
                        </c15:formulaRef>
                      </c:ext>
                    </c:extLst>
                    <c:strCache>
                      <c:ptCount val="1"/>
                      <c:pt idx="0">
                        <c:v>Outlook 2019</c:v>
                      </c:pt>
                    </c:strCache>
                  </c:strRef>
                </c:tx>
                <c:spPr>
                  <a:ln w="19050" cap="rnd">
                    <a:solidFill>
                      <a:schemeClr val="bg1">
                        <a:lumMod val="65000"/>
                      </a:schemeClr>
                    </a:solidFill>
                    <a:round/>
                  </a:ln>
                  <a:effectLst/>
                </c:spPr>
                <c:marker>
                  <c:symbol val="circle"/>
                  <c:size val="5"/>
                  <c:spPr>
                    <a:solidFill>
                      <a:schemeClr val="accent4"/>
                    </a:solidFill>
                    <a:ln w="9525">
                      <a:solidFill>
                        <a:schemeClr val="accent4"/>
                      </a:solidFill>
                    </a:ln>
                    <a:effectLst/>
                  </c:spPr>
                </c:marker>
                <c:cat>
                  <c:numRef>
                    <c:extLst xmlns:c15="http://schemas.microsoft.com/office/drawing/2012/chart">
                      <c:ext xmlns:c15="http://schemas.microsoft.com/office/drawing/2012/chart" uri="{02D57815-91ED-43cb-92C2-25804820EDAC}">
                        <c15:formulaRef>
                          <c15:sqref>Data_Inflation!$Y$16:$AB$16</c15:sqref>
                        </c15:formulaRef>
                      </c:ext>
                    </c:extLst>
                    <c:numCache>
                      <c:formatCode>General</c:formatCode>
                      <c:ptCount val="4"/>
                      <c:pt idx="0">
                        <c:v>2021</c:v>
                      </c:pt>
                      <c:pt idx="1">
                        <c:v>2022</c:v>
                      </c:pt>
                      <c:pt idx="2">
                        <c:v>2023</c:v>
                      </c:pt>
                      <c:pt idx="3">
                        <c:v>2024</c:v>
                      </c:pt>
                    </c:numCache>
                  </c:numRef>
                </c:cat>
                <c:val>
                  <c:numRef>
                    <c:extLst xmlns:c15="http://schemas.microsoft.com/office/drawing/2012/chart">
                      <c:ext xmlns:c15="http://schemas.microsoft.com/office/drawing/2012/chart" uri="{02D57815-91ED-43cb-92C2-25804820EDAC}">
                        <c15:formulaRef>
                          <c15:sqref>Data!$Z$27:$AF$27</c15:sqref>
                        </c15:formulaRef>
                      </c:ext>
                    </c:extLst>
                    <c:numCache>
                      <c:formatCode>0.00</c:formatCode>
                      <c:ptCount val="7"/>
                      <c:pt idx="0">
                        <c:v>100</c:v>
                      </c:pt>
                      <c:pt idx="1">
                        <c:v>101.38799999999999</c:v>
                      </c:pt>
                      <c:pt idx="2">
                        <c:v>102.85204271999999</c:v>
                      </c:pt>
                      <c:pt idx="3">
                        <c:v>104.28374315466237</c:v>
                      </c:pt>
                      <c:pt idx="4">
                        <c:v>105.68323098779794</c:v>
                      </c:pt>
                      <c:pt idx="5">
                        <c:v>107.08564746300601</c:v>
                      </c:pt>
                      <c:pt idx="6">
                        <c:v>108.50277695560722</c:v>
                      </c:pt>
                    </c:numCache>
                  </c:numRef>
                </c:val>
                <c:smooth val="0"/>
                <c:extLst xmlns:c15="http://schemas.microsoft.com/office/drawing/2012/chart">
                  <c:ext xmlns:c16="http://schemas.microsoft.com/office/drawing/2014/chart" uri="{C3380CC4-5D6E-409C-BE32-E72D297353CC}">
                    <c16:uniqueId val="{00000003-5111-4D96-9C02-76334F79612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Data!$Y$28</c15:sqref>
                        </c15:formulaRef>
                      </c:ext>
                    </c:extLst>
                    <c:strCache>
                      <c:ptCount val="1"/>
                      <c:pt idx="0">
                        <c:v>Reference line (=100)</c:v>
                      </c:pt>
                    </c:strCache>
                  </c:strRef>
                </c:tx>
                <c:spPr>
                  <a:ln w="12700" cap="rnd">
                    <a:solidFill>
                      <a:srgbClr val="0091DA"/>
                    </a:solidFill>
                    <a:prstDash val="solid"/>
                    <a:round/>
                  </a:ln>
                  <a:effectLst/>
                </c:spPr>
                <c:marker>
                  <c:symbol val="square"/>
                  <c:size val="3"/>
                  <c:spPr>
                    <a:solidFill>
                      <a:srgbClr val="0091DA"/>
                    </a:solidFill>
                    <a:ln w="9525">
                      <a:solidFill>
                        <a:srgbClr val="0091DA"/>
                      </a:solidFill>
                      <a:prstDash val="solid"/>
                    </a:ln>
                    <a:effectLst/>
                  </c:spPr>
                </c:marker>
                <c:cat>
                  <c:numRef>
                    <c:extLst xmlns:c15="http://schemas.microsoft.com/office/drawing/2012/chart">
                      <c:ext xmlns:c15="http://schemas.microsoft.com/office/drawing/2012/chart" uri="{02D57815-91ED-43cb-92C2-25804820EDAC}">
                        <c15:formulaRef>
                          <c15:sqref>Data_Inflation!$Y$16:$AB$16</c15:sqref>
                        </c15:formulaRef>
                      </c:ext>
                    </c:extLst>
                    <c:numCache>
                      <c:formatCode>General</c:formatCode>
                      <c:ptCount val="4"/>
                      <c:pt idx="0">
                        <c:v>2021</c:v>
                      </c:pt>
                      <c:pt idx="1">
                        <c:v>2022</c:v>
                      </c:pt>
                      <c:pt idx="2">
                        <c:v>2023</c:v>
                      </c:pt>
                      <c:pt idx="3">
                        <c:v>2024</c:v>
                      </c:pt>
                    </c:numCache>
                  </c:numRef>
                </c:cat>
                <c:val>
                  <c:numRef>
                    <c:extLst xmlns:c15="http://schemas.microsoft.com/office/drawing/2012/chart">
                      <c:ext xmlns:c15="http://schemas.microsoft.com/office/drawing/2012/chart" uri="{02D57815-91ED-43cb-92C2-25804820EDAC}">
                        <c15:formulaRef>
                          <c15:sqref>Data!$Z$28:$AF$28</c15:sqref>
                        </c15:formulaRef>
                      </c:ext>
                    </c:extLst>
                    <c:numCache>
                      <c:formatCode>0.00</c:formatCode>
                      <c:ptCount val="7"/>
                      <c:pt idx="0">
                        <c:v>100</c:v>
                      </c:pt>
                      <c:pt idx="1">
                        <c:v>100</c:v>
                      </c:pt>
                      <c:pt idx="2">
                        <c:v>100</c:v>
                      </c:pt>
                      <c:pt idx="3">
                        <c:v>100</c:v>
                      </c:pt>
                      <c:pt idx="4">
                        <c:v>100</c:v>
                      </c:pt>
                      <c:pt idx="5">
                        <c:v>100</c:v>
                      </c:pt>
                      <c:pt idx="6">
                        <c:v>100</c:v>
                      </c:pt>
                    </c:numCache>
                  </c:numRef>
                </c:val>
                <c:smooth val="0"/>
                <c:extLst xmlns:c15="http://schemas.microsoft.com/office/drawing/2012/chart">
                  <c:ext xmlns:c16="http://schemas.microsoft.com/office/drawing/2014/chart" uri="{C3380CC4-5D6E-409C-BE32-E72D297353CC}">
                    <c16:uniqueId val="{00000004-5111-4D96-9C02-76334F796129}"/>
                  </c:ext>
                </c:extLst>
              </c15:ser>
            </c15:filteredLineSeries>
          </c:ext>
        </c:extLst>
      </c:lineChart>
      <c:catAx>
        <c:axId val="516486792"/>
        <c:scaling>
          <c:orientation val="minMax"/>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crossAx val="516482480"/>
        <c:crosses val="autoZero"/>
        <c:auto val="1"/>
        <c:lblAlgn val="ctr"/>
        <c:lblOffset val="100"/>
        <c:noMultiLvlLbl val="1"/>
      </c:catAx>
      <c:valAx>
        <c:axId val="516482480"/>
        <c:scaling>
          <c:orientation val="minMax"/>
        </c:scaling>
        <c:delete val="0"/>
        <c:axPos val="l"/>
        <c:title>
          <c:tx>
            <c:rich>
              <a:bodyPr rot="-5400000" spcFirstLastPara="1" vertOverflow="ellipsis" vert="horz" wrap="square" anchor="ctr" anchorCtr="1"/>
              <a:lstStyle/>
              <a:p>
                <a:pPr>
                  <a:defRPr sz="800" b="0" i="0" u="none" strike="noStrike" kern="1200" baseline="0">
                    <a:solidFill>
                      <a:srgbClr val="000000"/>
                    </a:solidFill>
                    <a:latin typeface="Arial"/>
                    <a:ea typeface="Arial"/>
                    <a:cs typeface="Arial"/>
                  </a:defRPr>
                </a:pPr>
                <a:r>
                  <a:rPr lang="de-AT"/>
                  <a:t>in %</a:t>
                </a:r>
              </a:p>
            </c:rich>
          </c:tx>
          <c:layout>
            <c:manualLayout>
              <c:xMode val="edge"/>
              <c:yMode val="edge"/>
              <c:x val="2.5738796924044877E-2"/>
              <c:y val="0.40092328020659423"/>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title>
        <c:numFmt formatCode="0.00" sourceLinked="1"/>
        <c:majorTickMark val="out"/>
        <c:minorTickMark val="none"/>
        <c:tickLblPos val="nextTo"/>
        <c:spPr>
          <a:noFill/>
          <a:ln w="3175">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crossAx val="516486792"/>
        <c:crosses val="autoZero"/>
        <c:crossBetween val="midCat"/>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legend>
    <c:plotVisOnly val="1"/>
    <c:dispBlanksAs val="gap"/>
    <c:showDLblsOverMax val="0"/>
  </c:chart>
  <c:spPr>
    <a:noFill/>
    <a:ln w="25400" cap="flat" cmpd="sng" algn="ctr">
      <a:noFill/>
      <a:round/>
    </a:ln>
    <a:effectLst/>
  </c:spPr>
  <c:txPr>
    <a:bodyPr/>
    <a:lstStyle/>
    <a:p>
      <a:pPr>
        <a:defRPr sz="800" b="0" i="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31" fmlaLink="Data!$D$4" fmlaRange="Data!$C$13:$C$30" noThreeD="1" sel="1" val="0"/>
</file>

<file path=xl/ctrlProps/ctrlProp2.xml><?xml version="1.0" encoding="utf-8"?>
<formControlPr xmlns="http://schemas.microsoft.com/office/spreadsheetml/2009/9/main" objectType="CheckBox" checked="Checked" fmlaLink="Data!$D$7" lockText="1" noThreeD="1"/>
</file>

<file path=xl/ctrlProps/ctrlProp3.xml><?xml version="1.0" encoding="utf-8"?>
<formControlPr xmlns="http://schemas.microsoft.com/office/spreadsheetml/2009/9/main" objectType="CheckBox" checked="Checked" fmlaLink="Data!$D$8" lockText="1" noThreeD="1"/>
</file>

<file path=xl/ctrlProps/ctrlProp4.xml><?xml version="1.0" encoding="utf-8"?>
<formControlPr xmlns="http://schemas.microsoft.com/office/spreadsheetml/2009/9/main" objectType="CheckBox" checked="Checked" fmlaLink="Data!$D$11" lockText="1" noThreeD="1"/>
</file>

<file path=xl/ctrlProps/ctrlProp5.xml><?xml version="1.0" encoding="utf-8"?>
<formControlPr xmlns="http://schemas.microsoft.com/office/spreadsheetml/2009/9/main" objectType="CheckBox" checked="Checked" fmlaLink="Data!$G$4" lockText="1" noThreeD="1"/>
</file>

<file path=xl/ctrlProps/ctrlProp6.xml><?xml version="1.0" encoding="utf-8"?>
<formControlPr xmlns="http://schemas.microsoft.com/office/spreadsheetml/2009/9/main" objectType="Drop" dropStyle="combo" dx="31" fmlaLink="Data_Inflation!$D$4" fmlaRange="Data_Inflation!$C$13:$C$46" noThreeD="1" sel="1" val="0"/>
</file>

<file path=xl/ctrlProps/ctrlProp7.xml><?xml version="1.0" encoding="utf-8"?>
<formControlPr xmlns="http://schemas.microsoft.com/office/spreadsheetml/2009/9/main" objectType="CheckBox" checked="Checked" fmlaLink="Data_Inflation!$D$7" lockText="1" noThreeD="1"/>
</file>

<file path=xl/ctrlProps/ctrlProp8.xml><?xml version="1.0" encoding="utf-8"?>
<formControlPr xmlns="http://schemas.microsoft.com/office/spreadsheetml/2009/9/main" objectType="CheckBox" checked="Checked" fmlaLink="Data_Inflation!$D$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xdr:row>
          <xdr:rowOff>190500</xdr:rowOff>
        </xdr:from>
        <xdr:to>
          <xdr:col>3</xdr:col>
          <xdr:colOff>393700</xdr:colOff>
          <xdr:row>9</xdr:row>
          <xdr:rowOff>31750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1133</xdr:colOff>
      <xdr:row>12</xdr:row>
      <xdr:rowOff>0</xdr:rowOff>
    </xdr:from>
    <xdr:to>
      <xdr:col>7</xdr:col>
      <xdr:colOff>742950</xdr:colOff>
      <xdr:row>30</xdr:row>
      <xdr:rowOff>46038</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742950</xdr:colOff>
          <xdr:row>7</xdr:row>
          <xdr:rowOff>171450</xdr:rowOff>
        </xdr:from>
        <xdr:to>
          <xdr:col>6</xdr:col>
          <xdr:colOff>469900</xdr:colOff>
          <xdr:row>9</xdr:row>
          <xdr:rowOff>57150</xdr:rowOff>
        </xdr:to>
        <xdr:sp macro="" textlink="">
          <xdr:nvSpPr>
            <xdr:cNvPr id="9218" name="Check Box 2" descr="Base Scenario"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Base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7</xdr:row>
          <xdr:rowOff>184150</xdr:rowOff>
        </xdr:from>
        <xdr:to>
          <xdr:col>8</xdr:col>
          <xdr:colOff>171450</xdr:colOff>
          <xdr:row>9</xdr:row>
          <xdr:rowOff>69850</xdr:rowOff>
        </xdr:to>
        <xdr:sp macro="" textlink="">
          <xdr:nvSpPr>
            <xdr:cNvPr id="9219" name="Check Box 3" descr="Pessimistic 1 Scenario"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Adverse Scenario</a:t>
              </a:r>
            </a:p>
          </xdr:txBody>
        </xdr:sp>
        <xdr:clientData/>
      </xdr:twoCellAnchor>
    </mc:Choice>
    <mc:Fallback/>
  </mc:AlternateContent>
  <xdr:twoCellAnchor>
    <xdr:from>
      <xdr:col>0</xdr:col>
      <xdr:colOff>431676</xdr:colOff>
      <xdr:row>31</xdr:row>
      <xdr:rowOff>125047</xdr:rowOff>
    </xdr:from>
    <xdr:to>
      <xdr:col>19</xdr:col>
      <xdr:colOff>129886</xdr:colOff>
      <xdr:row>46</xdr:row>
      <xdr:rowOff>63789</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31676" y="5831388"/>
          <a:ext cx="11535187" cy="26663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00" b="0">
              <a:solidFill>
                <a:schemeClr val="dk1"/>
              </a:solidFill>
              <a:effectLst/>
              <a:latin typeface="Univers" panose="020B0503020202020204" pitchFamily="34" charset="0"/>
              <a:ea typeface="+mn-ea"/>
              <a:cs typeface="Arial" panose="020B0604020202020204" pitchFamily="34" charset="0"/>
            </a:rPr>
            <a:t>Disclaimer: Die volkswirtschaftlichen Analysen und auch Prognosen auf gesamtwirtschaftlicher und sektoraler Basis werden von uns ausschließlich auf Basis von allgemein zugänglichen und für Dritte nachvollziehbaren Daten durchgeführt. Grundlage unserer Analysen sind dabei einerseits Veröffentlichungen von Seiten Zentralbanken (ÖNB, EZB bzw nationale Notenbanken), öffentlicher Institutionen bzw NGO’s (insbesondere: IMF, OECD, Weltbank, EU Kommission bzw IHS / WIFO und andere Anbieter), sowie privaten Anbietern (bspw öffentlich zugängliche Analysen von privaten Think Tanks und Investmentbanken).</a:t>
          </a:r>
        </a:p>
        <a:p>
          <a:r>
            <a:rPr lang="de-AT" sz="800" b="0">
              <a:solidFill>
                <a:schemeClr val="dk1"/>
              </a:solidFill>
              <a:effectLst/>
              <a:latin typeface="Univers" panose="020B0503020202020204" pitchFamily="34" charset="0"/>
              <a:ea typeface="+mn-ea"/>
              <a:cs typeface="Arial" panose="020B0604020202020204" pitchFamily="34" charset="0"/>
            </a:rPr>
            <a:t>Neben den expliziten Vorhersagen für bestimmte volkswirtschaftliche Größen (va nationale BIP’s, Inflation) werden zusätzlich auch veröffentlichte Methoden zur Ermittlung alternativer Szenarien (Base-, Adverse- und Optimistic-Szenarien) übernommen und in der Analyse angewandt.  </a:t>
          </a:r>
        </a:p>
        <a:p>
          <a:r>
            <a:rPr lang="de-AT" sz="800" b="0">
              <a:solidFill>
                <a:schemeClr val="dk1"/>
              </a:solidFill>
              <a:effectLst/>
              <a:latin typeface="Univers" panose="020B0503020202020204" pitchFamily="34" charset="0"/>
              <a:ea typeface="+mn-ea"/>
              <a:cs typeface="Arial" panose="020B0604020202020204" pitchFamily="34" charset="0"/>
            </a:rPr>
            <a:t>Auf Basis des Datenmaterials werden Prognosen für die Wachstumsraten bzw anderer makroökonomischer Parameter der jeweiligen Volkswirtschaft in den verschiedenen Szenarien ermittelt. Die KPMG trifft keine Annahmen bzw gibt keine Empfehlung bzgl der Wahrscheinlichkeitsgewichtung der Szenarien. </a:t>
          </a:r>
        </a:p>
        <a:p>
          <a:r>
            <a:rPr lang="de-AT" sz="800" b="0">
              <a:solidFill>
                <a:schemeClr val="dk1"/>
              </a:solidFill>
              <a:effectLst/>
              <a:latin typeface="Univers" panose="020B0503020202020204" pitchFamily="34" charset="0"/>
              <a:ea typeface="+mn-ea"/>
              <a:cs typeface="Arial" panose="020B0604020202020204" pitchFamily="34" charset="0"/>
            </a:rPr>
            <a:t>Unsere Analysen bieten eine Basis zur Durchführung von Szenariorechnungen. Im Rahmen unserer Tätigkeiten präsentieren und kommentieren wir die Methodik bzw Ergebnisse der Analyserechnungen. Das direkte Ableiten eines Planungsszenarios und das Treffen von daraus abgeleiteten Entscheidungen ist ausschließlich dem Auftraggeber vorbehalten; es ist weder Gegenstand unserer Tätigkeiten noch sind wir in das Treffen von Entscheidungen einbezogen. Demgemäß übernehmen wir auch keine Verantwortung für das Eintreten der Planung bzw der dieser zugrunde liegenden Prämissen und Annahmen.</a:t>
          </a:r>
        </a:p>
        <a:p>
          <a:r>
            <a:rPr lang="de-AT" sz="800" b="0">
              <a:solidFill>
                <a:schemeClr val="dk1"/>
              </a:solidFill>
              <a:effectLst/>
              <a:latin typeface="Univers" panose="020B0503020202020204" pitchFamily="34" charset="0"/>
              <a:ea typeface="+mn-ea"/>
              <a:cs typeface="Arial" panose="020B0604020202020204" pitchFamily="34" charset="0"/>
            </a:rPr>
            <a:t>Darüber hinaus weisen wir darauf hin, dass der Umfang unserer Untersuchungen und Arbeiten keine (Jahresabschluss-)Prüfung, prüferische Durchsicht bzw Due Diligence darstellt und somit nicht die durch solche Tätigkeiten erreichbare Sicherheit ergibt. </a:t>
          </a:r>
        </a:p>
        <a:p>
          <a:r>
            <a:rPr lang="de-AT" sz="800" b="0">
              <a:solidFill>
                <a:schemeClr val="dk1"/>
              </a:solidFill>
              <a:effectLst/>
              <a:latin typeface="Univers" panose="020B0503020202020204" pitchFamily="34" charset="0"/>
              <a:ea typeface="+mn-ea"/>
              <a:cs typeface="Arial" panose="020B0604020202020204" pitchFamily="34" charset="0"/>
            </a:rPr>
            <a:t>Aktuelle Datenquellen: IMF Economic Outlook Jänner 2023 und Oktober 2022;</a:t>
          </a:r>
          <a:r>
            <a:rPr lang="de-AT" sz="800" b="0" baseline="0">
              <a:solidFill>
                <a:schemeClr val="dk1"/>
              </a:solidFill>
              <a:effectLst/>
              <a:latin typeface="Univers" panose="020B0503020202020204" pitchFamily="34" charset="0"/>
              <a:ea typeface="+mn-ea"/>
              <a:cs typeface="Arial" panose="020B0604020202020204" pitchFamily="34" charset="0"/>
            </a:rPr>
            <a:t> </a:t>
          </a:r>
          <a:r>
            <a:rPr lang="de-AT" sz="800" b="0">
              <a:solidFill>
                <a:schemeClr val="dk1"/>
              </a:solidFill>
              <a:effectLst/>
              <a:latin typeface="Univers" panose="020B0503020202020204" pitchFamily="34" charset="0"/>
              <a:ea typeface="+mn-ea"/>
              <a:cs typeface="Arial" panose="020B0604020202020204" pitchFamily="34" charset="0"/>
            </a:rPr>
            <a:t>OECD Economic Outlook November </a:t>
          </a:r>
          <a:r>
            <a:rPr lang="de-AT" sz="800" b="0" baseline="0">
              <a:solidFill>
                <a:schemeClr val="dk1"/>
              </a:solidFill>
              <a:effectLst/>
              <a:latin typeface="Univers" panose="020B0503020202020204" pitchFamily="34" charset="0"/>
              <a:ea typeface="+mn-ea"/>
              <a:cs typeface="Arial" panose="020B0604020202020204" pitchFamily="34" charset="0"/>
            </a:rPr>
            <a:t>2022; Österreich OeNB Prognose 12/2022; Szenariogewichtungen OeNB Forecast Mai 2022 - KPMG Berechnung</a:t>
          </a:r>
        </a:p>
        <a:p>
          <a:r>
            <a:rPr lang="de-AT" sz="800" b="0" baseline="0">
              <a:solidFill>
                <a:schemeClr val="dk1"/>
              </a:solidFill>
              <a:effectLst/>
              <a:latin typeface="Univers" panose="020B0503020202020204" pitchFamily="34" charset="0"/>
              <a:ea typeface="+mn-ea"/>
              <a:cs typeface="Arial" panose="020B0604020202020204" pitchFamily="34" charset="0"/>
            </a:rPr>
            <a:t>Aufgrund der Datenverfügbarkeit wird das adverse Szenario nur bis 2024 dargestellt</a:t>
          </a:r>
          <a:endParaRPr lang="de-AT" sz="800" b="0">
            <a:solidFill>
              <a:schemeClr val="dk1"/>
            </a:solidFill>
            <a:effectLst/>
            <a:latin typeface="Univers" panose="020B0503020202020204" pitchFamily="34" charset="0"/>
            <a:ea typeface="+mn-ea"/>
            <a:cs typeface="Arial" panose="020B0604020202020204" pitchFamily="34" charset="0"/>
          </a:endParaRPr>
        </a:p>
        <a:p>
          <a:endParaRPr lang="de-AT" sz="800" b="0">
            <a:solidFill>
              <a:schemeClr val="dk1"/>
            </a:solidFill>
            <a:effectLst/>
            <a:latin typeface="Univers" panose="020B0503020202020204" pitchFamily="34" charset="0"/>
            <a:ea typeface="+mn-ea"/>
            <a:cs typeface="Arial" panose="020B0604020202020204" pitchFamily="34" charset="0"/>
          </a:endParaRPr>
        </a:p>
        <a:p>
          <a:r>
            <a:rPr lang="de-AT" sz="800" b="0" i="0">
              <a:solidFill>
                <a:schemeClr val="dk1"/>
              </a:solidFill>
              <a:effectLst/>
              <a:latin typeface="Univers" panose="020B0503020202020204" pitchFamily="34" charset="0"/>
              <a:ea typeface="+mn-ea"/>
              <a:cs typeface="+mn-cs"/>
            </a:rPr>
            <a:t>​​​© 2023 KPMG Advisory GmbH, eine österreichische Gesellschaft mit beschränkter Haftung und ein Mitglied der globalen KPMG Organisation unabhängiger Mitgliedsfirmen, die KPMG International Limited, einer private English company limited by guarantee, angeschlossen sind. Alle Rechte vorbehalten.</a:t>
          </a:r>
          <a:endParaRPr lang="de-AT" sz="800" b="0">
            <a:latin typeface="Univers" panose="020B0503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742950</xdr:colOff>
          <xdr:row>9</xdr:row>
          <xdr:rowOff>76200</xdr:rowOff>
        </xdr:from>
        <xdr:to>
          <xdr:col>6</xdr:col>
          <xdr:colOff>400050</xdr:colOff>
          <xdr:row>10</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Outlook 2019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9</xdr:row>
          <xdr:rowOff>76200</xdr:rowOff>
        </xdr:from>
        <xdr:to>
          <xdr:col>7</xdr:col>
          <xdr:colOff>323850</xdr:colOff>
          <xdr:row>10</xdr:row>
          <xdr:rowOff>127000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Reference line</a:t>
              </a:r>
            </a:p>
          </xdr:txBody>
        </xdr:sp>
        <xdr:clientData/>
      </xdr:twoCellAnchor>
    </mc:Choice>
    <mc:Fallback/>
  </mc:AlternateContent>
  <xdr:twoCellAnchor editAs="oneCell">
    <xdr:from>
      <xdr:col>0</xdr:col>
      <xdr:colOff>275069</xdr:colOff>
      <xdr:row>0</xdr:row>
      <xdr:rowOff>162359</xdr:rowOff>
    </xdr:from>
    <xdr:to>
      <xdr:col>2</xdr:col>
      <xdr:colOff>483609</xdr:colOff>
      <xdr:row>3</xdr:row>
      <xdr:rowOff>124980</xdr:rowOff>
    </xdr:to>
    <xdr:pic>
      <xdr:nvPicPr>
        <xdr:cNvPr id="10" name="Grafik 9">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535" b="24820"/>
        <a:stretch/>
      </xdr:blipFill>
      <xdr:spPr bwMode="auto">
        <a:xfrm>
          <a:off x="275069" y="162359"/>
          <a:ext cx="1427740" cy="5055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11</xdr:row>
          <xdr:rowOff>19050</xdr:rowOff>
        </xdr:from>
        <xdr:to>
          <xdr:col>4</xdr:col>
          <xdr:colOff>374650</xdr:colOff>
          <xdr:row>12</xdr:row>
          <xdr:rowOff>31750</xdr:rowOff>
        </xdr:to>
        <xdr:sp macro="" textlink="">
          <xdr:nvSpPr>
            <xdr:cNvPr id="10241" name="Drop Dow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463980</xdr:colOff>
      <xdr:row>14</xdr:row>
      <xdr:rowOff>10230</xdr:rowOff>
    </xdr:from>
    <xdr:to>
      <xdr:col>7</xdr:col>
      <xdr:colOff>387780</xdr:colOff>
      <xdr:row>29</xdr:row>
      <xdr:rowOff>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550573</xdr:colOff>
      <xdr:row>31</xdr:row>
      <xdr:rowOff>28287</xdr:rowOff>
    </xdr:from>
    <xdr:to>
      <xdr:col>15</xdr:col>
      <xdr:colOff>173181</xdr:colOff>
      <xdr:row>46</xdr:row>
      <xdr:rowOff>0</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550573" y="5007264"/>
          <a:ext cx="9390063" cy="26993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00" b="0">
              <a:solidFill>
                <a:schemeClr val="dk1"/>
              </a:solidFill>
              <a:effectLst/>
              <a:latin typeface="Univers" panose="020B0503020202020204" pitchFamily="34" charset="0"/>
              <a:ea typeface="+mn-ea"/>
              <a:cs typeface="+mn-cs"/>
            </a:rPr>
            <a:t>Disclaimer: Die volkswirtschaftlichen Analysen und auch Prognosen auf gesamtwirtschaftlicher und sektoraler Basis werden von uns ausschließlich auf Basis von allgemein zugänglichen und für Dritte nachvollziehbaren Daten durchgeführt. Grundlage unserer Analysen sind dabei einerseits Veröffentlichungen von Seiten Zentralbanken (ÖNB, EZB bzw nationale Notenbanken), öffentlicher Institutionen bzw NGO’s (insbesondere: IMF, OECD, Weltbank, EU Kommission bzw IHS / WIFO und andere Anbieter), sowie privaten Anbietern (bspw öffentlich zugängliche Analysen von privaten Think Tanks und Investmentbanken).</a:t>
          </a:r>
          <a:endParaRPr lang="de-AT" sz="800">
            <a:effectLst/>
            <a:latin typeface="Univers" panose="020B0503020202020204" pitchFamily="34" charset="0"/>
          </a:endParaRPr>
        </a:p>
        <a:p>
          <a:r>
            <a:rPr lang="de-AT" sz="800" b="0">
              <a:solidFill>
                <a:schemeClr val="dk1"/>
              </a:solidFill>
              <a:effectLst/>
              <a:latin typeface="Univers" panose="020B0503020202020204" pitchFamily="34" charset="0"/>
              <a:ea typeface="+mn-ea"/>
              <a:cs typeface="+mn-cs"/>
            </a:rPr>
            <a:t>Neben den expliziten Vorhersagen für bestimmte volkswirtschaftliche Größen (va nationale BIP’s, Inflation) werden zusätzlich auch veröffentlichte Methoden zur Ermittlung alternativer Szenarien (Base-, Adverse- und Optimistic-Szenarien) übernommen und in der Analyse angewandt.  </a:t>
          </a:r>
          <a:endParaRPr lang="de-AT" sz="800">
            <a:effectLst/>
            <a:latin typeface="Univers" panose="020B0503020202020204" pitchFamily="34" charset="0"/>
          </a:endParaRPr>
        </a:p>
        <a:p>
          <a:r>
            <a:rPr lang="de-AT" sz="800" b="0">
              <a:solidFill>
                <a:schemeClr val="dk1"/>
              </a:solidFill>
              <a:effectLst/>
              <a:latin typeface="Univers" panose="020B0503020202020204" pitchFamily="34" charset="0"/>
              <a:ea typeface="+mn-ea"/>
              <a:cs typeface="+mn-cs"/>
            </a:rPr>
            <a:t>Auf Basis des Datenmaterials werden Prognosen für die Wachstumsraten bzw anderer makroökonomischer Parameter der jeweiligen Volkswirtschaft in den verschiedenen Szenarien ermittelt. Die KPMG trifft keine Annahmen bzw gibt keine Empfehlung bzgl der Wahrscheinlichkeitsgewichtung der Szenarien. </a:t>
          </a:r>
          <a:endParaRPr lang="de-AT" sz="800">
            <a:effectLst/>
            <a:latin typeface="Univers" panose="020B0503020202020204" pitchFamily="34" charset="0"/>
          </a:endParaRPr>
        </a:p>
        <a:p>
          <a:r>
            <a:rPr lang="de-AT" sz="800" b="0">
              <a:solidFill>
                <a:schemeClr val="dk1"/>
              </a:solidFill>
              <a:effectLst/>
              <a:latin typeface="Univers" panose="020B0503020202020204" pitchFamily="34" charset="0"/>
              <a:ea typeface="+mn-ea"/>
              <a:cs typeface="+mn-cs"/>
            </a:rPr>
            <a:t>Unsere Analysen bieten eine Basis zur Durchführung von Szenariorechnungen. Im Rahmen unserer Tätigkeiten präsentieren und kommentieren wir die Methodik bzw Ergebnisse der Analyserechnungen. Das direkte Ableiten eines Planungsszenarios und das Treffen von daraus abgeleiteten Entscheidungen ist ausschließlich dem Auftraggeber vorbehalten; es ist weder Gegenstand unserer Tätigkeiten noch sind wir in das Treffen von Entscheidungen einbezogen. Demgemäß übernehmen wir auch keine Verantwortung für das Eintreten der Planung bzw der dieser zugrunde liegenden Prämissen und Annahmen.</a:t>
          </a:r>
          <a:endParaRPr lang="de-AT" sz="800">
            <a:effectLst/>
            <a:latin typeface="Univers" panose="020B0503020202020204" pitchFamily="34" charset="0"/>
          </a:endParaRPr>
        </a:p>
        <a:p>
          <a:r>
            <a:rPr lang="de-AT" sz="800" b="0">
              <a:solidFill>
                <a:schemeClr val="dk1"/>
              </a:solidFill>
              <a:effectLst/>
              <a:latin typeface="Univers" panose="020B0503020202020204" pitchFamily="34" charset="0"/>
              <a:ea typeface="+mn-ea"/>
              <a:cs typeface="+mn-cs"/>
            </a:rPr>
            <a:t>Darüber hinaus weisen wir darauf hin, dass der Umfang unserer Untersuchungen und Arbeiten keine (Jahresabschluss-)Prüfung, prüferische Durchsicht bzw Due Diligence darstellt und somit nicht die durch solche Tätigkeiten erreichbare Sicherheit ergibt. </a:t>
          </a:r>
          <a:endParaRPr lang="de-AT" sz="800">
            <a:effectLst/>
            <a:latin typeface="Univers" panose="020B0503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AT" sz="800" b="0">
              <a:solidFill>
                <a:schemeClr val="dk1"/>
              </a:solidFill>
              <a:effectLst/>
              <a:latin typeface="Univers" panose="020B0503020202020204" pitchFamily="34" charset="0"/>
              <a:ea typeface="+mn-ea"/>
              <a:cs typeface="+mn-cs"/>
            </a:rPr>
            <a:t>Aktuelle Datenquellen: OECD Economic Outlook November 2022;</a:t>
          </a:r>
          <a:r>
            <a:rPr lang="de-AT" sz="800" b="0" baseline="0">
              <a:solidFill>
                <a:schemeClr val="dk1"/>
              </a:solidFill>
              <a:effectLst/>
              <a:latin typeface="Univers" panose="020B0503020202020204" pitchFamily="34" charset="0"/>
              <a:ea typeface="+mn-ea"/>
              <a:cs typeface="+mn-cs"/>
            </a:rPr>
            <a:t> </a:t>
          </a:r>
          <a:r>
            <a:rPr lang="de-AT" sz="800" b="0">
              <a:solidFill>
                <a:schemeClr val="dk1"/>
              </a:solidFill>
              <a:effectLst/>
              <a:latin typeface="Univers" panose="020B0503020202020204" pitchFamily="34" charset="0"/>
              <a:ea typeface="+mn-ea"/>
              <a:cs typeface="+mn-cs"/>
            </a:rPr>
            <a:t>IMF</a:t>
          </a:r>
          <a:r>
            <a:rPr lang="de-AT" sz="800" b="0" baseline="0">
              <a:solidFill>
                <a:schemeClr val="dk1"/>
              </a:solidFill>
              <a:effectLst/>
              <a:latin typeface="Univers" panose="020B0503020202020204" pitchFamily="34" charset="0"/>
              <a:ea typeface="+mn-ea"/>
              <a:cs typeface="+mn-cs"/>
            </a:rPr>
            <a:t> Economic Outlook Oktober 2022 Inflation rate, end of period consumer prices (Annual percent change); Österreich WIFO Mittelfristprognose 11/2022; </a:t>
          </a:r>
          <a:r>
            <a:rPr lang="de-AT" sz="800" b="0">
              <a:solidFill>
                <a:schemeClr val="dk1"/>
              </a:solidFill>
              <a:effectLst/>
              <a:latin typeface="Univers" panose="020B0503020202020204" pitchFamily="34" charset="0"/>
              <a:ea typeface="+mn-ea"/>
              <a:cs typeface="+mn-cs"/>
            </a:rPr>
            <a:t>Szenariogewichtungen OeNB Forecast Mai 2022 - KPMG Berechnung</a:t>
          </a:r>
        </a:p>
        <a:p>
          <a:endParaRPr lang="de-AT" sz="800" b="0">
            <a:solidFill>
              <a:schemeClr val="dk1"/>
            </a:solidFill>
            <a:effectLst/>
            <a:latin typeface="Univers" panose="020B0503020202020204" pitchFamily="34" charset="0"/>
            <a:ea typeface="+mn-ea"/>
            <a:cs typeface="Arial" panose="020B0604020202020204" pitchFamily="34" charset="0"/>
          </a:endParaRPr>
        </a:p>
        <a:p>
          <a:r>
            <a:rPr lang="de-AT" sz="800" b="0">
              <a:solidFill>
                <a:schemeClr val="dk1"/>
              </a:solidFill>
              <a:effectLst/>
              <a:latin typeface="Univers" panose="020B0503020202020204" pitchFamily="34" charset="0"/>
              <a:ea typeface="+mn-ea"/>
              <a:cs typeface="+mn-cs"/>
            </a:rPr>
            <a:t>​© 2023 KPMG Advisory GmbH, eine österreichische Gesellschaft mit beschränkter Haftung und ein Mitglied der globalen KPMG Organisation unabhängiger Mitgliedsfirmen, die KPMG International Limited, einer private English company limited by guarantee, angeschlossen sind. Alle Rechte vorbehalten.</a:t>
          </a:r>
        </a:p>
      </xdr:txBody>
    </xdr:sp>
    <xdr:clientData/>
  </xdr:twoCellAnchor>
  <xdr:twoCellAnchor editAs="oneCell">
    <xdr:from>
      <xdr:col>0</xdr:col>
      <xdr:colOff>467591</xdr:colOff>
      <xdr:row>4</xdr:row>
      <xdr:rowOff>164523</xdr:rowOff>
    </xdr:from>
    <xdr:to>
      <xdr:col>2</xdr:col>
      <xdr:colOff>599931</xdr:colOff>
      <xdr:row>7</xdr:row>
      <xdr:rowOff>120794</xdr:rowOff>
    </xdr:to>
    <xdr:pic>
      <xdr:nvPicPr>
        <xdr:cNvPr id="11" name="Grafik 10">
          <a:extLst>
            <a:ext uri="{FF2B5EF4-FFF2-40B4-BE49-F238E27FC236}">
              <a16:creationId xmlns:a16="http://schemas.microsoft.com/office/drawing/2014/main" id="{00000000-0008-0000-0100-00000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535" b="24820"/>
        <a:stretch/>
      </xdr:blipFill>
      <xdr:spPr bwMode="auto">
        <a:xfrm>
          <a:off x="467591" y="164523"/>
          <a:ext cx="1428895" cy="50179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184150</xdr:colOff>
          <xdr:row>11</xdr:row>
          <xdr:rowOff>12700</xdr:rowOff>
        </xdr:from>
        <xdr:to>
          <xdr:col>6</xdr:col>
          <xdr:colOff>412750</xdr:colOff>
          <xdr:row>12</xdr:row>
          <xdr:rowOff>31750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Base Scenario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698500</xdr:colOff>
          <xdr:row>11</xdr:row>
          <xdr:rowOff>0</xdr:rowOff>
        </xdr:from>
        <xdr:to>
          <xdr:col>8</xdr:col>
          <xdr:colOff>171450</xdr:colOff>
          <xdr:row>12</xdr:row>
          <xdr:rowOff>31750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800" b="0" i="0" u="none" strike="noStrike" baseline="0">
                  <a:solidFill>
                    <a:srgbClr val="000000"/>
                  </a:solidFill>
                  <a:latin typeface="Segoe UI"/>
                  <a:cs typeface="Segoe UI"/>
                </a:rPr>
                <a:t>Adverse Scenario</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6A182-A702-4855-8BE7-67F7D4234D81}">
  <sheetPr codeName="Tabelle1"/>
  <dimension ref="A1:U219"/>
  <sheetViews>
    <sheetView showRowColHeaders="0" tabSelected="1" zoomScale="110" zoomScaleNormal="110" workbookViewId="0">
      <selection activeCell="T37" sqref="T37"/>
    </sheetView>
  </sheetViews>
  <sheetFormatPr baseColWidth="10" defaultColWidth="0" defaultRowHeight="0" customHeight="1" zeroHeight="1" x14ac:dyDescent="0.3"/>
  <cols>
    <col min="1" max="1" width="6.1796875" style="45" customWidth="1"/>
    <col min="2" max="2" width="11.26953125" style="45" customWidth="1"/>
    <col min="3" max="8" width="10.81640625" style="45" customWidth="1"/>
    <col min="9" max="9" width="11.54296875" style="45" customWidth="1"/>
    <col min="10" max="19" width="7.453125" style="45" customWidth="1"/>
    <col min="20" max="20" width="9.1796875" style="45" customWidth="1"/>
    <col min="21" max="21" width="10.81640625" style="45" hidden="1" customWidth="1"/>
    <col min="22" max="16384" width="10.81640625" style="45" hidden="1"/>
  </cols>
  <sheetData>
    <row r="1" spans="1:21" ht="14.15" customHeight="1" x14ac:dyDescent="0.3">
      <c r="A1" s="93"/>
      <c r="B1" s="93"/>
      <c r="C1" s="93"/>
      <c r="D1" s="93"/>
    </row>
    <row r="2" spans="1:21" ht="14.15" customHeight="1" x14ac:dyDescent="0.3">
      <c r="A2" s="93"/>
      <c r="B2" s="93"/>
      <c r="C2" s="93"/>
      <c r="D2" s="93"/>
      <c r="G2" s="126"/>
    </row>
    <row r="3" spans="1:21" ht="14.15" customHeight="1" x14ac:dyDescent="0.3">
      <c r="A3" s="93"/>
      <c r="B3" s="93"/>
      <c r="C3" s="93"/>
      <c r="D3" s="93"/>
    </row>
    <row r="4" spans="1:21" ht="14.5" thickBot="1" x14ac:dyDescent="0.35">
      <c r="A4" s="93"/>
      <c r="B4" s="93"/>
      <c r="C4" s="93"/>
      <c r="D4" s="93"/>
    </row>
    <row r="5" spans="1:21" ht="14" x14ac:dyDescent="0.3">
      <c r="B5" s="30"/>
      <c r="C5" s="31"/>
      <c r="D5" s="31"/>
      <c r="E5" s="31"/>
      <c r="F5" s="31"/>
      <c r="G5" s="31"/>
      <c r="H5" s="31"/>
      <c r="I5" s="31"/>
      <c r="J5" s="31"/>
      <c r="K5" s="31"/>
      <c r="L5" s="31"/>
      <c r="M5" s="31"/>
      <c r="N5" s="31"/>
      <c r="O5" s="31"/>
      <c r="P5" s="31"/>
      <c r="Q5" s="31"/>
      <c r="R5" s="31"/>
      <c r="S5" s="32"/>
    </row>
    <row r="6" spans="1:21" ht="16.5" customHeight="1" x14ac:dyDescent="0.4">
      <c r="B6" s="48" t="s">
        <v>141</v>
      </c>
      <c r="C6" s="49"/>
      <c r="D6" s="49"/>
      <c r="E6" s="49"/>
      <c r="F6" s="33"/>
      <c r="G6" s="33"/>
      <c r="H6" s="33"/>
      <c r="I6" s="33"/>
      <c r="J6" s="33"/>
      <c r="K6" s="33"/>
      <c r="L6" s="33"/>
      <c r="M6" s="33"/>
      <c r="N6" s="33"/>
      <c r="O6" s="33"/>
      <c r="P6" s="33"/>
      <c r="Q6" s="33"/>
      <c r="R6" s="33"/>
      <c r="S6" s="34"/>
    </row>
    <row r="7" spans="1:21" ht="16.5" customHeight="1" x14ac:dyDescent="0.3">
      <c r="B7" s="35"/>
      <c r="C7" s="33"/>
      <c r="D7" s="33"/>
      <c r="E7" s="33"/>
      <c r="F7" s="33"/>
      <c r="G7" s="33"/>
      <c r="H7" s="33"/>
      <c r="I7" s="33"/>
      <c r="J7" s="33"/>
      <c r="K7" s="33"/>
      <c r="L7" s="33"/>
      <c r="M7" s="33"/>
      <c r="N7" s="33"/>
      <c r="O7" s="33"/>
      <c r="P7" s="33"/>
      <c r="Q7" s="33"/>
      <c r="R7" s="33"/>
      <c r="S7" s="34"/>
    </row>
    <row r="8" spans="1:21" ht="16" customHeight="1" x14ac:dyDescent="0.3">
      <c r="B8" s="35"/>
      <c r="C8" s="33"/>
      <c r="D8" s="33"/>
      <c r="E8" s="33"/>
      <c r="F8" s="33"/>
      <c r="G8" s="33"/>
      <c r="H8" s="33"/>
      <c r="I8" s="33"/>
      <c r="J8" s="33"/>
      <c r="K8" s="33"/>
      <c r="L8" s="33"/>
      <c r="M8" s="33"/>
      <c r="N8" s="33"/>
      <c r="O8" s="33"/>
      <c r="P8" s="33"/>
      <c r="Q8" s="33"/>
      <c r="R8" s="33"/>
      <c r="S8" s="34"/>
    </row>
    <row r="9" spans="1:21" ht="14" x14ac:dyDescent="0.3">
      <c r="B9" s="121" t="s">
        <v>140</v>
      </c>
      <c r="C9" s="33"/>
      <c r="D9" s="33"/>
      <c r="E9" s="36" t="s">
        <v>41</v>
      </c>
      <c r="F9" s="33"/>
      <c r="G9" s="33"/>
      <c r="H9" s="33"/>
      <c r="I9" s="33"/>
      <c r="J9" s="33"/>
      <c r="K9" s="33"/>
      <c r="L9" s="33"/>
      <c r="M9" s="33"/>
      <c r="N9" s="33"/>
      <c r="O9" s="33"/>
      <c r="P9" s="33"/>
      <c r="Q9" s="33"/>
      <c r="R9" s="33"/>
      <c r="S9" s="34"/>
      <c r="U9" s="46"/>
    </row>
    <row r="10" spans="1:21" ht="14" x14ac:dyDescent="0.3">
      <c r="B10" s="35"/>
      <c r="C10" s="33"/>
      <c r="D10" s="33"/>
      <c r="E10" s="33"/>
      <c r="F10" s="33"/>
      <c r="G10" s="33"/>
      <c r="H10" s="33"/>
      <c r="I10" s="33"/>
      <c r="J10" s="33"/>
      <c r="K10" s="33"/>
      <c r="L10" s="33"/>
      <c r="M10" s="33"/>
      <c r="N10" s="33"/>
      <c r="O10" s="33"/>
      <c r="P10" s="33"/>
      <c r="Q10" s="33"/>
      <c r="R10" s="33"/>
      <c r="S10" s="34"/>
    </row>
    <row r="11" spans="1:21" ht="14" x14ac:dyDescent="0.3">
      <c r="B11" s="35"/>
      <c r="C11" s="33"/>
      <c r="D11" s="33"/>
      <c r="E11" s="33"/>
      <c r="F11" s="33"/>
      <c r="G11" s="33"/>
      <c r="H11" s="33"/>
      <c r="I11" s="33"/>
      <c r="J11" s="33"/>
      <c r="K11" s="33"/>
      <c r="L11" s="33"/>
      <c r="M11" s="33"/>
      <c r="N11" s="33"/>
      <c r="O11" s="33"/>
      <c r="P11" s="33"/>
      <c r="Q11" s="33"/>
      <c r="R11" s="33"/>
      <c r="S11" s="34"/>
    </row>
    <row r="12" spans="1:21" ht="14" x14ac:dyDescent="0.3">
      <c r="B12" s="35"/>
      <c r="C12" s="33"/>
      <c r="D12" s="33"/>
      <c r="E12" s="33"/>
      <c r="F12" s="33"/>
      <c r="G12" s="33"/>
      <c r="H12" s="33"/>
      <c r="I12" s="33"/>
      <c r="J12" s="33"/>
      <c r="K12" s="33"/>
      <c r="L12" s="33"/>
      <c r="M12" s="33"/>
      <c r="N12" s="33"/>
      <c r="O12" s="33"/>
      <c r="P12" s="33"/>
      <c r="Q12" s="33"/>
      <c r="R12" s="33"/>
      <c r="S12" s="34"/>
    </row>
    <row r="13" spans="1:21" ht="14.5" customHeight="1" x14ac:dyDescent="0.3">
      <c r="B13" s="130" t="str">
        <f>Data!L8</f>
        <v>Euro Area GDP growth</v>
      </c>
      <c r="C13" s="131"/>
      <c r="D13" s="131"/>
      <c r="E13" s="33"/>
      <c r="F13" s="33"/>
      <c r="G13" s="33"/>
      <c r="H13" s="33"/>
      <c r="I13" s="33"/>
      <c r="J13" s="33"/>
      <c r="K13" s="33"/>
      <c r="L13" s="33"/>
      <c r="M13" s="33"/>
      <c r="N13" s="33"/>
      <c r="O13" s="33"/>
      <c r="P13" s="33"/>
      <c r="Q13" s="33"/>
      <c r="R13" s="33"/>
      <c r="S13" s="34"/>
    </row>
    <row r="14" spans="1:21" ht="14" x14ac:dyDescent="0.3">
      <c r="B14" s="35"/>
      <c r="C14" s="33"/>
      <c r="D14" s="33"/>
      <c r="E14" s="33"/>
      <c r="F14" s="33"/>
      <c r="G14" s="33"/>
      <c r="H14" s="33"/>
      <c r="I14" s="36" t="s">
        <v>40</v>
      </c>
      <c r="J14" s="33"/>
      <c r="K14" s="33"/>
      <c r="L14" s="33"/>
      <c r="M14" s="33"/>
      <c r="N14" s="33"/>
      <c r="O14" s="33"/>
      <c r="P14" s="33"/>
      <c r="Q14" s="33"/>
      <c r="R14" s="33"/>
      <c r="S14" s="34"/>
    </row>
    <row r="15" spans="1:21" ht="14" x14ac:dyDescent="0.3">
      <c r="B15" s="35"/>
      <c r="C15" s="33"/>
      <c r="D15" s="33"/>
      <c r="E15" s="33"/>
      <c r="F15" s="33"/>
      <c r="G15" s="33"/>
      <c r="H15" s="33"/>
      <c r="I15" s="59" t="str">
        <f>Data!L4</f>
        <v>Euro Area</v>
      </c>
      <c r="J15" s="60"/>
      <c r="K15" s="60"/>
      <c r="L15" s="60"/>
      <c r="M15" s="60"/>
      <c r="N15" s="61"/>
      <c r="O15" s="61"/>
      <c r="P15" s="61"/>
      <c r="Q15" s="61"/>
      <c r="R15" s="33"/>
      <c r="S15" s="34"/>
    </row>
    <row r="16" spans="1:21" ht="14" x14ac:dyDescent="0.3">
      <c r="B16" s="35"/>
      <c r="C16" s="33"/>
      <c r="D16" s="33"/>
      <c r="E16" s="33"/>
      <c r="F16" s="33"/>
      <c r="G16" s="33"/>
      <c r="H16" s="33"/>
      <c r="I16" s="43"/>
      <c r="J16" s="58">
        <v>2020</v>
      </c>
      <c r="K16" s="58">
        <v>2021</v>
      </c>
      <c r="L16" s="58">
        <v>2022</v>
      </c>
      <c r="M16" s="58">
        <v>2023</v>
      </c>
      <c r="N16" s="58">
        <v>2024</v>
      </c>
      <c r="O16" s="58">
        <v>2025</v>
      </c>
      <c r="P16" s="101">
        <v>2026</v>
      </c>
      <c r="Q16" s="12">
        <v>2027</v>
      </c>
      <c r="R16" s="33"/>
      <c r="S16" s="34"/>
    </row>
    <row r="17" spans="2:19" ht="14" x14ac:dyDescent="0.3">
      <c r="B17" s="35"/>
      <c r="C17" s="33"/>
      <c r="D17" s="33"/>
      <c r="E17" s="33"/>
      <c r="F17" s="33"/>
      <c r="G17" s="33"/>
      <c r="H17" s="33"/>
      <c r="I17" s="44" t="str">
        <f>Data!Y17</f>
        <v>Base</v>
      </c>
      <c r="J17" s="29">
        <f>Data!Z17</f>
        <v>-6.0860000000000003</v>
      </c>
      <c r="K17" s="29">
        <f>Data!AA17</f>
        <v>5.3</v>
      </c>
      <c r="L17" s="29">
        <f>Data!AB17</f>
        <v>3.5</v>
      </c>
      <c r="M17" s="29">
        <f>Data!AC17</f>
        <v>0.7</v>
      </c>
      <c r="N17" s="29">
        <f>Data!AD17</f>
        <v>1.6</v>
      </c>
      <c r="O17" s="29">
        <f>Data!AE17</f>
        <v>1.9359999999999999</v>
      </c>
      <c r="P17" s="29">
        <f>Data!AF17</f>
        <v>1.728</v>
      </c>
      <c r="Q17" s="120">
        <f>Data!AG17</f>
        <v>1.462</v>
      </c>
      <c r="R17" s="33"/>
      <c r="S17" s="34"/>
    </row>
    <row r="18" spans="2:19" ht="14" x14ac:dyDescent="0.3">
      <c r="B18" s="35"/>
      <c r="C18" s="33"/>
      <c r="D18" s="33"/>
      <c r="E18" s="33"/>
      <c r="F18" s="33"/>
      <c r="G18" s="33"/>
      <c r="H18" s="33"/>
      <c r="I18" s="122" t="str">
        <f>Data!Y18</f>
        <v>Adverse</v>
      </c>
      <c r="J18" s="28">
        <f>Data!Z18</f>
        <v>-6.0860000000000003</v>
      </c>
      <c r="K18" s="28">
        <f>Data!AA18</f>
        <v>5.2999999999999936</v>
      </c>
      <c r="L18" s="28">
        <f>Data!AB18</f>
        <v>-0.88728323699421852</v>
      </c>
      <c r="M18" s="28">
        <f>Data!AC18</f>
        <v>-2.5611383709518987</v>
      </c>
      <c r="N18" s="124">
        <f>Data!AD18</f>
        <v>6.086751717369987</v>
      </c>
      <c r="O18" s="22"/>
      <c r="P18" s="22"/>
      <c r="Q18" s="22"/>
      <c r="R18" s="33"/>
      <c r="S18" s="34"/>
    </row>
    <row r="19" spans="2:19" ht="14" x14ac:dyDescent="0.3">
      <c r="B19" s="35"/>
      <c r="C19" s="33"/>
      <c r="D19" s="33"/>
      <c r="E19" s="33"/>
      <c r="F19" s="33"/>
      <c r="G19" s="33"/>
      <c r="H19" s="33"/>
      <c r="I19" s="22"/>
      <c r="J19" s="22"/>
      <c r="K19" s="22"/>
      <c r="L19" s="22"/>
      <c r="M19" s="22"/>
      <c r="N19" s="22"/>
      <c r="O19" s="22"/>
      <c r="P19" s="22"/>
      <c r="Q19" s="22"/>
      <c r="R19" s="33"/>
      <c r="S19" s="34"/>
    </row>
    <row r="20" spans="2:19" ht="14" x14ac:dyDescent="0.3">
      <c r="B20" s="35"/>
      <c r="C20" s="33"/>
      <c r="D20" s="33"/>
      <c r="E20" s="33"/>
      <c r="F20" s="33"/>
      <c r="G20" s="33"/>
      <c r="H20" s="33"/>
      <c r="I20" s="22"/>
      <c r="J20" s="22"/>
      <c r="K20" s="22"/>
      <c r="L20" s="22"/>
      <c r="M20" s="22"/>
      <c r="N20" s="22"/>
      <c r="O20" s="22"/>
      <c r="P20" s="22"/>
      <c r="Q20" s="22"/>
      <c r="R20" s="22"/>
      <c r="S20" s="34"/>
    </row>
    <row r="21" spans="2:19" ht="14" x14ac:dyDescent="0.3">
      <c r="B21" s="35"/>
      <c r="C21" s="33"/>
      <c r="D21" s="33"/>
      <c r="E21" s="33"/>
      <c r="F21" s="33"/>
      <c r="G21" s="33"/>
      <c r="H21" s="33"/>
      <c r="I21" s="36" t="s">
        <v>54</v>
      </c>
      <c r="J21" s="33"/>
      <c r="K21" s="33"/>
      <c r="L21" s="33"/>
      <c r="M21" s="33"/>
      <c r="N21" s="33"/>
      <c r="O21" s="33"/>
      <c r="P21" s="33"/>
      <c r="Q21" s="33"/>
      <c r="R21" s="33"/>
      <c r="S21" s="34"/>
    </row>
    <row r="22" spans="2:19" ht="14" x14ac:dyDescent="0.3">
      <c r="B22" s="35"/>
      <c r="C22" s="33"/>
      <c r="D22" s="33"/>
      <c r="E22" s="33"/>
      <c r="F22" s="33"/>
      <c r="G22" s="33"/>
      <c r="H22" s="33"/>
      <c r="I22" s="59" t="str">
        <f>Data!L4</f>
        <v>Euro Area</v>
      </c>
      <c r="J22" s="60"/>
      <c r="K22" s="60"/>
      <c r="L22" s="60"/>
      <c r="M22" s="60"/>
      <c r="N22" s="61"/>
      <c r="O22" s="61"/>
      <c r="P22" s="61"/>
      <c r="Q22" s="61"/>
      <c r="R22" s="61"/>
      <c r="S22" s="34"/>
    </row>
    <row r="23" spans="2:19" ht="14" x14ac:dyDescent="0.3">
      <c r="B23" s="35"/>
      <c r="C23" s="33"/>
      <c r="D23" s="33"/>
      <c r="E23" s="33"/>
      <c r="F23" s="33"/>
      <c r="G23" s="33"/>
      <c r="H23" s="33"/>
      <c r="I23" s="43"/>
      <c r="J23" s="58">
        <v>2019</v>
      </c>
      <c r="K23" s="58">
        <v>2020</v>
      </c>
      <c r="L23" s="58">
        <v>2021</v>
      </c>
      <c r="M23" s="58">
        <v>2022</v>
      </c>
      <c r="N23" s="58">
        <v>2023</v>
      </c>
      <c r="O23" s="58">
        <v>2024</v>
      </c>
      <c r="P23" s="101">
        <v>2025</v>
      </c>
      <c r="Q23" s="101">
        <v>2026</v>
      </c>
      <c r="R23" s="12">
        <v>2027</v>
      </c>
      <c r="S23" s="34"/>
    </row>
    <row r="24" spans="2:19" ht="14" x14ac:dyDescent="0.3">
      <c r="B24" s="35"/>
      <c r="C24" s="33"/>
      <c r="D24" s="33"/>
      <c r="E24" s="33"/>
      <c r="F24" s="33"/>
      <c r="G24" s="33"/>
      <c r="H24" s="33"/>
      <c r="I24" s="52" t="str">
        <f>Data!Y24</f>
        <v>Base</v>
      </c>
      <c r="J24" s="29">
        <f>Data!Z24</f>
        <v>100</v>
      </c>
      <c r="K24" s="29">
        <f>Data!AA24</f>
        <v>93.914000000000001</v>
      </c>
      <c r="L24" s="29">
        <f>Data!AB24</f>
        <v>98.891441999999998</v>
      </c>
      <c r="M24" s="29">
        <f>Data!AC24</f>
        <v>102.35264246999999</v>
      </c>
      <c r="N24" s="29">
        <f>Data!AD24</f>
        <v>103.06911096728999</v>
      </c>
      <c r="O24" s="29">
        <f>Data!AE24</f>
        <v>104.71821674276663</v>
      </c>
      <c r="P24" s="29">
        <f>Data!AF24</f>
        <v>106.74556141890659</v>
      </c>
      <c r="Q24" s="29">
        <f>Data!AG24</f>
        <v>108.59012472022529</v>
      </c>
      <c r="R24" s="120">
        <f>Data!AH24</f>
        <v>110.17771234363499</v>
      </c>
      <c r="S24" s="34"/>
    </row>
    <row r="25" spans="2:19" ht="14" x14ac:dyDescent="0.3">
      <c r="B25" s="35"/>
      <c r="C25" s="33"/>
      <c r="D25" s="33"/>
      <c r="E25" s="33"/>
      <c r="F25" s="33"/>
      <c r="G25" s="33"/>
      <c r="H25" s="33"/>
      <c r="I25" s="123" t="str">
        <f>Data!Y18</f>
        <v>Adverse</v>
      </c>
      <c r="J25" s="29">
        <f>Data!Z25</f>
        <v>100</v>
      </c>
      <c r="K25" s="29">
        <f>Data!AA25</f>
        <v>93.914000000000001</v>
      </c>
      <c r="L25" s="29">
        <f>Data!AB25</f>
        <v>98.891441999999998</v>
      </c>
      <c r="M25" s="29">
        <f>Data!AC25</f>
        <v>98.013994812312134</v>
      </c>
      <c r="N25" s="29">
        <f>Data!AD25</f>
        <v>95.503720782271202</v>
      </c>
      <c r="O25" s="124">
        <f>Data!AE25</f>
        <v>101.31679514713834</v>
      </c>
      <c r="P25" s="22"/>
      <c r="Q25" s="22"/>
      <c r="R25" s="22"/>
      <c r="S25" s="34"/>
    </row>
    <row r="26" spans="2:19" ht="14" x14ac:dyDescent="0.3">
      <c r="B26" s="35"/>
      <c r="C26" s="33"/>
      <c r="D26" s="33"/>
      <c r="E26" s="33"/>
      <c r="F26" s="33"/>
      <c r="G26" s="33"/>
      <c r="H26" s="33"/>
      <c r="I26" s="22"/>
      <c r="J26" s="22"/>
      <c r="K26" s="22"/>
      <c r="L26" s="22"/>
      <c r="M26" s="22"/>
      <c r="N26" s="22"/>
      <c r="O26" s="22"/>
      <c r="P26" s="22"/>
      <c r="Q26" s="22"/>
      <c r="R26" s="22"/>
      <c r="S26" s="34"/>
    </row>
    <row r="27" spans="2:19" ht="14" x14ac:dyDescent="0.3">
      <c r="B27" s="35"/>
      <c r="C27" s="33"/>
      <c r="D27" s="33"/>
      <c r="E27" s="33"/>
      <c r="F27" s="33"/>
      <c r="G27" s="33"/>
      <c r="H27" s="33"/>
      <c r="I27" s="22"/>
      <c r="J27" s="22"/>
      <c r="K27" s="22"/>
      <c r="L27" s="22"/>
      <c r="M27" s="22"/>
      <c r="N27" s="22"/>
      <c r="O27" s="22"/>
      <c r="P27" s="22"/>
      <c r="Q27" s="22"/>
      <c r="R27" s="22"/>
      <c r="S27" s="34"/>
    </row>
    <row r="28" spans="2:19" ht="14" x14ac:dyDescent="0.3">
      <c r="B28" s="35"/>
      <c r="C28" s="33"/>
      <c r="D28" s="33"/>
      <c r="E28" s="33"/>
      <c r="F28" s="33"/>
      <c r="G28" s="33"/>
      <c r="H28" s="33"/>
      <c r="I28" s="22"/>
      <c r="J28" s="22"/>
      <c r="K28" s="22"/>
      <c r="L28" s="22"/>
      <c r="M28" s="22"/>
      <c r="N28" s="22"/>
      <c r="O28" s="22"/>
      <c r="P28" s="22"/>
      <c r="Q28" s="22"/>
      <c r="R28" s="22"/>
      <c r="S28" s="34"/>
    </row>
    <row r="29" spans="2:19" ht="14" x14ac:dyDescent="0.3">
      <c r="B29" s="35"/>
      <c r="C29" s="33"/>
      <c r="D29" s="33"/>
      <c r="E29" s="33"/>
      <c r="F29" s="33"/>
      <c r="G29" s="33"/>
      <c r="H29" s="33"/>
      <c r="I29" s="33"/>
      <c r="J29" s="33"/>
      <c r="K29" s="33"/>
      <c r="L29" s="33"/>
      <c r="M29" s="33"/>
      <c r="N29" s="33"/>
      <c r="O29" s="33"/>
      <c r="P29" s="33"/>
      <c r="Q29" s="33"/>
      <c r="R29" s="33"/>
      <c r="S29" s="34"/>
    </row>
    <row r="30" spans="2:19" ht="14" x14ac:dyDescent="0.3">
      <c r="B30" s="35"/>
      <c r="C30" s="33"/>
      <c r="D30" s="33"/>
      <c r="E30" s="33"/>
      <c r="F30" s="33"/>
      <c r="G30" s="33"/>
      <c r="H30" s="33"/>
      <c r="I30" s="33"/>
      <c r="J30" s="33"/>
      <c r="K30" s="33"/>
      <c r="L30" s="33"/>
      <c r="M30" s="33"/>
      <c r="N30" s="33"/>
      <c r="O30" s="33"/>
      <c r="P30" s="33"/>
      <c r="Q30" s="33"/>
      <c r="R30" s="33"/>
      <c r="S30" s="34"/>
    </row>
    <row r="31" spans="2:19" ht="14.5" thickBot="1" x14ac:dyDescent="0.35">
      <c r="B31" s="38"/>
      <c r="C31" s="39"/>
      <c r="D31" s="39"/>
      <c r="E31" s="39"/>
      <c r="F31" s="39"/>
      <c r="G31" s="39"/>
      <c r="H31" s="39"/>
      <c r="I31" s="39"/>
      <c r="J31" s="39"/>
      <c r="K31" s="39"/>
      <c r="L31" s="39"/>
      <c r="M31" s="39"/>
      <c r="N31" s="39"/>
      <c r="O31" s="39"/>
      <c r="P31" s="39"/>
      <c r="Q31" s="39"/>
      <c r="R31" s="39"/>
      <c r="S31" s="40"/>
    </row>
    <row r="32" spans="2:19" ht="14" x14ac:dyDescent="0.3"/>
    <row r="33" spans="1:20" ht="14" x14ac:dyDescent="0.3"/>
    <row r="34" spans="1:20" ht="14" x14ac:dyDescent="0.3"/>
    <row r="35" spans="1:20" ht="14" x14ac:dyDescent="0.3"/>
    <row r="36" spans="1:20" ht="14" x14ac:dyDescent="0.3"/>
    <row r="37" spans="1:20" ht="14" x14ac:dyDescent="0.3"/>
    <row r="38" spans="1:20" ht="14" x14ac:dyDescent="0.3"/>
    <row r="39" spans="1:20" ht="14" x14ac:dyDescent="0.3"/>
    <row r="40" spans="1:20" ht="14" x14ac:dyDescent="0.3"/>
    <row r="41" spans="1:20" ht="14" x14ac:dyDescent="0.3"/>
    <row r="42" spans="1:20" ht="14" x14ac:dyDescent="0.3"/>
    <row r="43" spans="1:20" ht="14" x14ac:dyDescent="0.3"/>
    <row r="44" spans="1:20" ht="14" x14ac:dyDescent="0.3"/>
    <row r="45" spans="1:20" ht="14" x14ac:dyDescent="0.3"/>
    <row r="46" spans="1:20" ht="14" x14ac:dyDescent="0.3"/>
    <row r="47" spans="1:20" ht="14" x14ac:dyDescent="0.3"/>
    <row r="48" spans="1:20" ht="14" hidden="1" x14ac:dyDescent="0.3">
      <c r="A48" s="71"/>
      <c r="B48" s="71"/>
      <c r="C48" s="71"/>
      <c r="D48" s="71"/>
      <c r="E48" s="71"/>
      <c r="F48" s="71"/>
      <c r="G48" s="71"/>
      <c r="H48" s="71"/>
      <c r="I48" s="71"/>
      <c r="J48" s="71"/>
      <c r="K48" s="71"/>
      <c r="L48" s="71"/>
      <c r="M48" s="71"/>
      <c r="N48" s="71"/>
      <c r="O48" s="71"/>
      <c r="P48" s="71"/>
      <c r="Q48" s="71"/>
      <c r="R48" s="71"/>
      <c r="S48" s="71"/>
      <c r="T48" s="71"/>
    </row>
    <row r="49" spans="1:20" ht="14" hidden="1" x14ac:dyDescent="0.3">
      <c r="A49" s="71"/>
      <c r="B49" s="71"/>
      <c r="C49" s="71"/>
      <c r="D49" s="71"/>
      <c r="E49" s="71"/>
      <c r="F49" s="71"/>
      <c r="G49" s="71"/>
      <c r="H49" s="71"/>
      <c r="I49" s="71"/>
      <c r="J49" s="71"/>
      <c r="K49" s="71"/>
      <c r="L49" s="71"/>
      <c r="M49" s="71"/>
      <c r="N49" s="71"/>
      <c r="O49" s="71"/>
      <c r="P49" s="71"/>
      <c r="Q49" s="71"/>
      <c r="R49" s="71"/>
      <c r="S49" s="71"/>
      <c r="T49" s="71"/>
    </row>
    <row r="50" spans="1:20" ht="14" hidden="1" x14ac:dyDescent="0.3">
      <c r="A50" s="71"/>
      <c r="B50" s="71"/>
      <c r="C50" s="71"/>
      <c r="D50" s="71"/>
      <c r="E50" s="71"/>
      <c r="F50" s="71"/>
      <c r="G50" s="71"/>
      <c r="H50" s="71"/>
      <c r="I50" s="71"/>
      <c r="J50" s="71"/>
      <c r="K50" s="71"/>
      <c r="L50" s="71"/>
      <c r="M50" s="71"/>
      <c r="N50" s="71"/>
      <c r="O50" s="71"/>
      <c r="P50" s="71"/>
      <c r="Q50" s="71"/>
      <c r="R50" s="71"/>
      <c r="S50" s="71"/>
      <c r="T50" s="71"/>
    </row>
    <row r="51" spans="1:20" ht="14" hidden="1" x14ac:dyDescent="0.3">
      <c r="A51" s="71"/>
      <c r="B51" s="71"/>
      <c r="C51" s="71"/>
      <c r="D51" s="71"/>
      <c r="E51" s="71"/>
      <c r="F51" s="71"/>
      <c r="G51" s="71"/>
      <c r="H51" s="71"/>
      <c r="I51" s="71"/>
      <c r="J51" s="71"/>
      <c r="K51" s="71"/>
      <c r="L51" s="71"/>
      <c r="M51" s="71"/>
      <c r="N51" s="71"/>
      <c r="O51" s="71"/>
      <c r="P51" s="71"/>
      <c r="Q51" s="71"/>
      <c r="R51" s="71"/>
      <c r="S51" s="71"/>
      <c r="T51" s="71"/>
    </row>
    <row r="52" spans="1:20" ht="14" hidden="1" x14ac:dyDescent="0.3">
      <c r="A52" s="71"/>
      <c r="B52" s="71"/>
      <c r="C52" s="71"/>
      <c r="D52" s="71"/>
      <c r="E52" s="71"/>
      <c r="F52" s="71"/>
      <c r="G52" s="71"/>
      <c r="H52" s="71"/>
      <c r="I52" s="71"/>
      <c r="J52" s="71"/>
      <c r="K52" s="71"/>
      <c r="L52" s="71"/>
      <c r="M52" s="71"/>
      <c r="N52" s="71"/>
      <c r="O52" s="71"/>
      <c r="P52" s="71"/>
      <c r="Q52" s="71"/>
      <c r="R52" s="71"/>
      <c r="S52" s="71"/>
      <c r="T52" s="71"/>
    </row>
    <row r="53" spans="1:20" ht="14" hidden="1" x14ac:dyDescent="0.3">
      <c r="A53" s="71"/>
      <c r="B53" s="71"/>
      <c r="C53" s="71"/>
      <c r="D53" s="71"/>
      <c r="E53" s="71"/>
      <c r="F53" s="71"/>
      <c r="G53" s="71"/>
      <c r="H53" s="71"/>
      <c r="I53" s="71"/>
      <c r="J53" s="71"/>
      <c r="K53" s="71"/>
      <c r="L53" s="71"/>
      <c r="M53" s="71"/>
      <c r="N53" s="71"/>
      <c r="O53" s="71"/>
      <c r="P53" s="71"/>
      <c r="Q53" s="71"/>
      <c r="R53" s="71"/>
      <c r="S53" s="71"/>
      <c r="T53" s="71"/>
    </row>
    <row r="54" spans="1:20" ht="14" hidden="1" x14ac:dyDescent="0.3">
      <c r="A54" s="71"/>
      <c r="B54" s="71"/>
      <c r="C54" s="71"/>
      <c r="D54" s="71"/>
      <c r="E54" s="71"/>
      <c r="F54" s="71"/>
      <c r="G54" s="71"/>
      <c r="H54" s="71"/>
      <c r="I54" s="71"/>
      <c r="J54" s="71"/>
      <c r="K54" s="71"/>
      <c r="L54" s="71"/>
      <c r="M54" s="71"/>
      <c r="N54" s="71"/>
      <c r="O54" s="71"/>
      <c r="P54" s="71"/>
      <c r="Q54" s="71"/>
      <c r="R54" s="71"/>
      <c r="S54" s="71"/>
      <c r="T54" s="71"/>
    </row>
    <row r="55" spans="1:20" ht="14" hidden="1" x14ac:dyDescent="0.3">
      <c r="A55" s="71"/>
      <c r="B55" s="71"/>
      <c r="C55" s="71"/>
      <c r="D55" s="71"/>
      <c r="E55" s="71"/>
      <c r="F55" s="71"/>
      <c r="G55" s="71"/>
      <c r="H55" s="71"/>
      <c r="I55" s="71"/>
      <c r="J55" s="71"/>
      <c r="K55" s="71"/>
      <c r="L55" s="71"/>
      <c r="M55" s="71"/>
      <c r="N55" s="71"/>
      <c r="O55" s="71"/>
      <c r="P55" s="71"/>
      <c r="Q55" s="71"/>
      <c r="R55" s="71"/>
      <c r="S55" s="71"/>
      <c r="T55" s="71"/>
    </row>
    <row r="56" spans="1:20" ht="14" hidden="1" x14ac:dyDescent="0.3">
      <c r="A56" s="71"/>
      <c r="B56" s="71"/>
      <c r="C56" s="71"/>
      <c r="D56" s="71"/>
      <c r="E56" s="71"/>
      <c r="F56" s="71"/>
      <c r="G56" s="71"/>
      <c r="H56" s="71"/>
      <c r="I56" s="71"/>
      <c r="J56" s="71"/>
      <c r="K56" s="71"/>
      <c r="L56" s="71"/>
      <c r="M56" s="71"/>
      <c r="N56" s="71"/>
      <c r="O56" s="71"/>
      <c r="P56" s="71"/>
      <c r="Q56" s="71"/>
      <c r="R56" s="71"/>
      <c r="S56" s="71"/>
      <c r="T56" s="71"/>
    </row>
    <row r="57" spans="1:20" ht="14" hidden="1" x14ac:dyDescent="0.3">
      <c r="A57" s="71"/>
      <c r="B57" s="71"/>
      <c r="C57" s="71"/>
      <c r="D57" s="71"/>
      <c r="E57" s="71"/>
      <c r="F57" s="71"/>
      <c r="G57" s="71"/>
      <c r="H57" s="71"/>
      <c r="I57" s="71"/>
      <c r="J57" s="71"/>
      <c r="K57" s="71"/>
      <c r="L57" s="71"/>
      <c r="M57" s="71"/>
      <c r="N57" s="71"/>
      <c r="O57" s="71"/>
      <c r="P57" s="71"/>
      <c r="Q57" s="71"/>
      <c r="R57" s="71"/>
      <c r="S57" s="71"/>
      <c r="T57" s="71"/>
    </row>
    <row r="58" spans="1:20" ht="14" hidden="1" x14ac:dyDescent="0.3">
      <c r="A58" s="71"/>
      <c r="B58" s="71"/>
      <c r="C58" s="71"/>
      <c r="D58" s="71"/>
      <c r="E58" s="71"/>
      <c r="F58" s="71"/>
      <c r="G58" s="71"/>
      <c r="H58" s="71"/>
      <c r="I58" s="71"/>
      <c r="J58" s="71"/>
      <c r="K58" s="71"/>
      <c r="L58" s="71"/>
      <c r="M58" s="71"/>
      <c r="N58" s="71"/>
      <c r="O58" s="71"/>
      <c r="P58" s="71"/>
      <c r="Q58" s="71"/>
      <c r="R58" s="71"/>
      <c r="S58" s="71"/>
      <c r="T58" s="71"/>
    </row>
    <row r="59" spans="1:20" ht="14" hidden="1" x14ac:dyDescent="0.3">
      <c r="A59" s="71"/>
      <c r="B59" s="71"/>
      <c r="C59" s="71"/>
      <c r="D59" s="71"/>
      <c r="E59" s="71"/>
      <c r="F59" s="71"/>
      <c r="G59" s="71"/>
      <c r="H59" s="71"/>
      <c r="I59" s="71"/>
      <c r="J59" s="71"/>
      <c r="K59" s="71"/>
      <c r="L59" s="71"/>
      <c r="M59" s="71"/>
      <c r="N59" s="71"/>
      <c r="O59" s="71"/>
      <c r="P59" s="71"/>
      <c r="Q59" s="71"/>
      <c r="R59" s="71"/>
      <c r="S59" s="71"/>
      <c r="T59" s="71"/>
    </row>
    <row r="60" spans="1:20" ht="14" hidden="1" x14ac:dyDescent="0.3">
      <c r="A60" s="71"/>
      <c r="B60" s="71"/>
      <c r="C60" s="71"/>
      <c r="D60" s="71"/>
      <c r="E60" s="71"/>
      <c r="F60" s="71"/>
      <c r="G60" s="71"/>
      <c r="H60" s="71"/>
      <c r="I60" s="71"/>
      <c r="J60" s="71"/>
      <c r="K60" s="71"/>
      <c r="L60" s="71"/>
      <c r="M60" s="71"/>
      <c r="N60" s="71"/>
      <c r="O60" s="71"/>
      <c r="P60" s="71"/>
      <c r="Q60" s="71"/>
      <c r="R60" s="71"/>
      <c r="S60" s="71"/>
      <c r="T60" s="71"/>
    </row>
    <row r="61" spans="1:20" ht="14" hidden="1" x14ac:dyDescent="0.3">
      <c r="A61" s="71"/>
      <c r="B61" s="71"/>
      <c r="C61" s="71"/>
      <c r="D61" s="71"/>
      <c r="E61" s="71"/>
      <c r="F61" s="71"/>
      <c r="G61" s="71"/>
      <c r="H61" s="71"/>
      <c r="I61" s="71"/>
      <c r="J61" s="71"/>
      <c r="K61" s="71"/>
      <c r="L61" s="71"/>
      <c r="M61" s="71"/>
      <c r="N61" s="71"/>
      <c r="O61" s="71"/>
      <c r="P61" s="71"/>
      <c r="Q61" s="71"/>
      <c r="R61" s="71"/>
      <c r="S61" s="71"/>
      <c r="T61" s="71"/>
    </row>
    <row r="62" spans="1:20" ht="14" hidden="1" x14ac:dyDescent="0.3">
      <c r="A62" s="71"/>
      <c r="B62" s="71"/>
      <c r="C62" s="71"/>
      <c r="D62" s="71"/>
      <c r="E62" s="71"/>
      <c r="F62" s="71"/>
      <c r="G62" s="71"/>
      <c r="H62" s="71"/>
      <c r="I62" s="71"/>
      <c r="J62" s="71"/>
      <c r="K62" s="71"/>
      <c r="L62" s="71"/>
      <c r="M62" s="71"/>
      <c r="N62" s="71"/>
      <c r="O62" s="71"/>
      <c r="P62" s="71"/>
      <c r="Q62" s="71"/>
      <c r="R62" s="71"/>
      <c r="S62" s="71"/>
      <c r="T62" s="71"/>
    </row>
    <row r="63" spans="1:20" ht="14" hidden="1" x14ac:dyDescent="0.3">
      <c r="A63" s="71"/>
      <c r="B63" s="71"/>
      <c r="C63" s="71"/>
      <c r="D63" s="71"/>
      <c r="E63" s="71"/>
      <c r="F63" s="71"/>
      <c r="G63" s="71"/>
      <c r="H63" s="71"/>
      <c r="I63" s="71"/>
      <c r="J63" s="71"/>
      <c r="K63" s="71"/>
      <c r="L63" s="71"/>
      <c r="M63" s="71"/>
      <c r="N63" s="71"/>
      <c r="O63" s="71"/>
      <c r="P63" s="71"/>
      <c r="Q63" s="71"/>
      <c r="R63" s="71"/>
      <c r="S63" s="71"/>
      <c r="T63" s="71"/>
    </row>
    <row r="64" spans="1:20" ht="14" hidden="1" x14ac:dyDescent="0.3">
      <c r="A64" s="71"/>
      <c r="B64" s="71"/>
      <c r="C64" s="71"/>
      <c r="D64" s="71"/>
      <c r="E64" s="71"/>
      <c r="F64" s="71"/>
      <c r="G64" s="71"/>
      <c r="H64" s="71"/>
      <c r="I64" s="71"/>
      <c r="J64" s="71"/>
      <c r="K64" s="71"/>
      <c r="L64" s="71"/>
      <c r="M64" s="71"/>
      <c r="N64" s="71"/>
      <c r="O64" s="71"/>
      <c r="P64" s="71"/>
      <c r="Q64" s="71"/>
      <c r="R64" s="71"/>
      <c r="S64" s="71"/>
      <c r="T64" s="71"/>
    </row>
    <row r="65" spans="1:20" ht="14" hidden="1" x14ac:dyDescent="0.3">
      <c r="A65" s="71"/>
      <c r="B65" s="71"/>
      <c r="C65" s="71"/>
      <c r="D65" s="71"/>
      <c r="E65" s="71"/>
      <c r="F65" s="71"/>
      <c r="G65" s="71"/>
      <c r="H65" s="71"/>
      <c r="I65" s="71"/>
      <c r="J65" s="71"/>
      <c r="K65" s="71"/>
      <c r="L65" s="71"/>
      <c r="M65" s="71"/>
      <c r="N65" s="71"/>
      <c r="O65" s="71"/>
      <c r="P65" s="71"/>
      <c r="Q65" s="71"/>
      <c r="R65" s="71"/>
      <c r="S65" s="71"/>
      <c r="T65" s="71"/>
    </row>
    <row r="66" spans="1:20" ht="14" hidden="1" x14ac:dyDescent="0.3">
      <c r="A66" s="71"/>
      <c r="B66" s="71"/>
      <c r="C66" s="71"/>
      <c r="D66" s="71"/>
      <c r="E66" s="71"/>
      <c r="F66" s="71"/>
      <c r="G66" s="71"/>
      <c r="H66" s="71"/>
      <c r="I66" s="71"/>
      <c r="J66" s="71"/>
      <c r="K66" s="71"/>
      <c r="L66" s="71"/>
      <c r="M66" s="71"/>
      <c r="N66" s="71"/>
      <c r="O66" s="71"/>
      <c r="P66" s="71"/>
      <c r="Q66" s="71"/>
      <c r="R66" s="71"/>
      <c r="S66" s="71"/>
      <c r="T66" s="71"/>
    </row>
    <row r="67" spans="1:20" ht="14" hidden="1" x14ac:dyDescent="0.3">
      <c r="A67" s="71"/>
      <c r="B67" s="71"/>
      <c r="C67" s="71"/>
      <c r="D67" s="71"/>
      <c r="E67" s="71"/>
      <c r="F67" s="71"/>
      <c r="G67" s="71"/>
      <c r="H67" s="71"/>
      <c r="I67" s="71"/>
      <c r="J67" s="71"/>
      <c r="K67" s="71"/>
      <c r="L67" s="71"/>
      <c r="M67" s="71"/>
      <c r="N67" s="71"/>
      <c r="O67" s="71"/>
      <c r="P67" s="71"/>
      <c r="Q67" s="71"/>
      <c r="R67" s="71"/>
      <c r="S67" s="71"/>
      <c r="T67" s="71"/>
    </row>
    <row r="68" spans="1:20" ht="14" hidden="1" x14ac:dyDescent="0.3">
      <c r="A68" s="71"/>
      <c r="B68" s="71"/>
      <c r="C68" s="71"/>
      <c r="D68" s="71"/>
      <c r="E68" s="71"/>
      <c r="F68" s="71"/>
      <c r="G68" s="71"/>
      <c r="H68" s="71"/>
      <c r="I68" s="71"/>
      <c r="J68" s="71"/>
      <c r="K68" s="71"/>
      <c r="L68" s="71"/>
      <c r="M68" s="71"/>
      <c r="N68" s="71"/>
      <c r="O68" s="71"/>
      <c r="P68" s="71"/>
      <c r="Q68" s="71"/>
      <c r="R68" s="71"/>
      <c r="S68" s="71"/>
      <c r="T68" s="71"/>
    </row>
    <row r="69" spans="1:20" ht="14" hidden="1" x14ac:dyDescent="0.3">
      <c r="A69" s="71"/>
      <c r="B69" s="71"/>
      <c r="C69" s="71"/>
      <c r="D69" s="71"/>
      <c r="E69" s="71"/>
      <c r="F69" s="71"/>
      <c r="G69" s="71"/>
      <c r="H69" s="71"/>
      <c r="I69" s="71"/>
      <c r="J69" s="71"/>
      <c r="K69" s="71"/>
      <c r="L69" s="71"/>
      <c r="M69" s="71"/>
      <c r="N69" s="71"/>
      <c r="O69" s="71"/>
      <c r="P69" s="71"/>
      <c r="Q69" s="71"/>
      <c r="R69" s="71"/>
      <c r="S69" s="71"/>
      <c r="T69" s="71"/>
    </row>
    <row r="70" spans="1:20" ht="14" hidden="1" x14ac:dyDescent="0.3">
      <c r="A70" s="71"/>
      <c r="B70" s="71"/>
      <c r="C70" s="71"/>
      <c r="D70" s="71"/>
      <c r="E70" s="71"/>
      <c r="F70" s="71"/>
      <c r="G70" s="71"/>
      <c r="H70" s="71"/>
      <c r="I70" s="71"/>
      <c r="J70" s="71"/>
      <c r="K70" s="71"/>
      <c r="L70" s="71"/>
      <c r="M70" s="71"/>
      <c r="N70" s="71"/>
      <c r="O70" s="71"/>
      <c r="P70" s="71"/>
      <c r="Q70" s="71"/>
      <c r="R70" s="71"/>
      <c r="S70" s="71"/>
      <c r="T70" s="71"/>
    </row>
    <row r="71" spans="1:20" ht="14" hidden="1" x14ac:dyDescent="0.3">
      <c r="A71" s="71"/>
      <c r="B71" s="71"/>
      <c r="C71" s="71"/>
      <c r="D71" s="71"/>
      <c r="E71" s="71"/>
      <c r="F71" s="71"/>
      <c r="G71" s="71"/>
      <c r="H71" s="71"/>
      <c r="I71" s="71"/>
      <c r="J71" s="71"/>
      <c r="K71" s="71"/>
      <c r="L71" s="71"/>
      <c r="M71" s="71"/>
      <c r="N71" s="71"/>
      <c r="O71" s="71"/>
      <c r="P71" s="71"/>
      <c r="Q71" s="71"/>
      <c r="R71" s="71"/>
      <c r="S71" s="71"/>
      <c r="T71" s="71"/>
    </row>
    <row r="72" spans="1:20" ht="14" hidden="1" x14ac:dyDescent="0.3">
      <c r="A72" s="71"/>
      <c r="B72" s="71"/>
      <c r="C72" s="71"/>
      <c r="D72" s="71"/>
      <c r="E72" s="71"/>
      <c r="F72" s="71"/>
      <c r="G72" s="71"/>
      <c r="H72" s="71"/>
      <c r="I72" s="71"/>
      <c r="J72" s="71"/>
      <c r="K72" s="71"/>
      <c r="L72" s="71"/>
      <c r="M72" s="71"/>
      <c r="N72" s="71"/>
      <c r="O72" s="71"/>
      <c r="P72" s="71"/>
      <c r="Q72" s="71"/>
      <c r="R72" s="71"/>
      <c r="S72" s="71"/>
      <c r="T72" s="71"/>
    </row>
    <row r="73" spans="1:20" ht="14" hidden="1" x14ac:dyDescent="0.3">
      <c r="A73" s="71"/>
      <c r="B73" s="71"/>
      <c r="C73" s="71"/>
      <c r="D73" s="71"/>
      <c r="E73" s="71"/>
      <c r="F73" s="71"/>
      <c r="G73" s="71"/>
      <c r="H73" s="71"/>
      <c r="I73" s="71"/>
      <c r="J73" s="71"/>
      <c r="K73" s="71"/>
      <c r="L73" s="71"/>
      <c r="M73" s="71"/>
      <c r="N73" s="71"/>
      <c r="O73" s="71"/>
      <c r="P73" s="71"/>
      <c r="Q73" s="71"/>
      <c r="R73" s="71"/>
      <c r="S73" s="71"/>
      <c r="T73" s="71"/>
    </row>
    <row r="74" spans="1:20" ht="14" hidden="1" x14ac:dyDescent="0.3">
      <c r="A74" s="71"/>
      <c r="B74" s="71"/>
      <c r="C74" s="71"/>
      <c r="D74" s="71"/>
      <c r="E74" s="71"/>
      <c r="F74" s="71"/>
      <c r="G74" s="71"/>
      <c r="H74" s="71"/>
      <c r="I74" s="71"/>
      <c r="J74" s="71"/>
      <c r="K74" s="71"/>
      <c r="L74" s="71"/>
      <c r="M74" s="71"/>
      <c r="N74" s="71"/>
      <c r="O74" s="71"/>
      <c r="P74" s="71"/>
      <c r="Q74" s="71"/>
      <c r="R74" s="71"/>
      <c r="S74" s="71"/>
      <c r="T74" s="71"/>
    </row>
    <row r="75" spans="1:20" ht="14" hidden="1" x14ac:dyDescent="0.3">
      <c r="A75" s="71"/>
      <c r="B75" s="71"/>
      <c r="C75" s="71"/>
      <c r="D75" s="71"/>
      <c r="E75" s="71"/>
      <c r="F75" s="71"/>
      <c r="G75" s="71"/>
      <c r="H75" s="71"/>
      <c r="I75" s="71"/>
      <c r="J75" s="71"/>
      <c r="K75" s="71"/>
      <c r="L75" s="71"/>
      <c r="M75" s="71"/>
      <c r="N75" s="71"/>
      <c r="O75" s="71"/>
      <c r="P75" s="71"/>
      <c r="Q75" s="71"/>
      <c r="R75" s="71"/>
      <c r="S75" s="71"/>
      <c r="T75" s="71"/>
    </row>
    <row r="76" spans="1:20" ht="14" hidden="1" x14ac:dyDescent="0.3">
      <c r="A76" s="71"/>
      <c r="B76" s="71"/>
      <c r="C76" s="71"/>
      <c r="D76" s="71"/>
      <c r="E76" s="71"/>
      <c r="F76" s="71"/>
      <c r="G76" s="71"/>
      <c r="H76" s="71"/>
      <c r="I76" s="71"/>
      <c r="J76" s="71"/>
      <c r="K76" s="71"/>
      <c r="L76" s="71"/>
      <c r="M76" s="71"/>
      <c r="N76" s="71"/>
      <c r="O76" s="71"/>
      <c r="P76" s="71"/>
      <c r="Q76" s="71"/>
      <c r="R76" s="71"/>
      <c r="S76" s="71"/>
      <c r="T76" s="71"/>
    </row>
    <row r="77" spans="1:20" ht="14" hidden="1" x14ac:dyDescent="0.3">
      <c r="A77" s="71"/>
      <c r="B77" s="71"/>
      <c r="C77" s="71"/>
      <c r="D77" s="71"/>
      <c r="E77" s="71"/>
      <c r="F77" s="71"/>
      <c r="G77" s="71"/>
      <c r="H77" s="71"/>
      <c r="I77" s="71"/>
      <c r="J77" s="71"/>
      <c r="K77" s="71"/>
      <c r="L77" s="71"/>
      <c r="M77" s="71"/>
      <c r="N77" s="71"/>
      <c r="O77" s="71"/>
      <c r="P77" s="71"/>
      <c r="Q77" s="71"/>
      <c r="R77" s="71"/>
      <c r="S77" s="71"/>
      <c r="T77" s="71"/>
    </row>
    <row r="78" spans="1:20" ht="14" hidden="1" x14ac:dyDescent="0.3">
      <c r="A78" s="71"/>
      <c r="B78" s="71"/>
      <c r="C78" s="71"/>
      <c r="D78" s="71"/>
      <c r="E78" s="71"/>
      <c r="F78" s="71"/>
      <c r="G78" s="71"/>
      <c r="H78" s="71"/>
      <c r="I78" s="71"/>
      <c r="J78" s="71"/>
      <c r="K78" s="71"/>
      <c r="L78" s="71"/>
      <c r="M78" s="71"/>
      <c r="N78" s="71"/>
      <c r="O78" s="71"/>
      <c r="P78" s="71"/>
      <c r="Q78" s="71"/>
      <c r="R78" s="71"/>
      <c r="S78" s="71"/>
      <c r="T78" s="71"/>
    </row>
    <row r="79" spans="1:20" ht="14" hidden="1" x14ac:dyDescent="0.3">
      <c r="A79" s="71"/>
      <c r="B79" s="71"/>
      <c r="C79" s="71"/>
      <c r="D79" s="71"/>
      <c r="E79" s="71"/>
      <c r="F79" s="71"/>
      <c r="G79" s="71"/>
      <c r="H79" s="71"/>
      <c r="I79" s="71"/>
      <c r="J79" s="71"/>
      <c r="K79" s="71"/>
      <c r="L79" s="71"/>
      <c r="M79" s="71"/>
      <c r="N79" s="71"/>
      <c r="O79" s="71"/>
      <c r="P79" s="71"/>
      <c r="Q79" s="71"/>
      <c r="R79" s="71"/>
      <c r="S79" s="71"/>
      <c r="T79" s="71"/>
    </row>
    <row r="80" spans="1:20" ht="14" hidden="1" x14ac:dyDescent="0.3">
      <c r="A80" s="71"/>
      <c r="B80" s="71"/>
      <c r="C80" s="71"/>
      <c r="D80" s="71"/>
      <c r="E80" s="71"/>
      <c r="F80" s="71"/>
      <c r="G80" s="71"/>
      <c r="H80" s="71"/>
      <c r="I80" s="71"/>
      <c r="J80" s="71"/>
      <c r="K80" s="71"/>
      <c r="L80" s="71"/>
      <c r="M80" s="71"/>
      <c r="N80" s="71"/>
      <c r="O80" s="71"/>
      <c r="P80" s="71"/>
      <c r="Q80" s="71"/>
      <c r="R80" s="71"/>
      <c r="S80" s="71"/>
      <c r="T80" s="71"/>
    </row>
    <row r="81" spans="1:20" ht="14" hidden="1" x14ac:dyDescent="0.3">
      <c r="A81" s="71"/>
      <c r="B81" s="71"/>
      <c r="C81" s="71"/>
      <c r="D81" s="71"/>
      <c r="E81" s="71"/>
      <c r="F81" s="71"/>
      <c r="G81" s="71"/>
      <c r="H81" s="71"/>
      <c r="I81" s="71"/>
      <c r="J81" s="71"/>
      <c r="K81" s="71"/>
      <c r="L81" s="71"/>
      <c r="M81" s="71"/>
      <c r="N81" s="71"/>
      <c r="O81" s="71"/>
      <c r="P81" s="71"/>
      <c r="Q81" s="71"/>
      <c r="R81" s="71"/>
      <c r="S81" s="71"/>
      <c r="T81" s="71"/>
    </row>
    <row r="82" spans="1:20" ht="14" hidden="1" x14ac:dyDescent="0.3">
      <c r="A82" s="71"/>
      <c r="B82" s="71"/>
      <c r="C82" s="71"/>
      <c r="D82" s="71"/>
      <c r="E82" s="71"/>
      <c r="F82" s="71"/>
      <c r="G82" s="71"/>
      <c r="H82" s="71"/>
      <c r="I82" s="71"/>
      <c r="J82" s="71"/>
      <c r="K82" s="71"/>
      <c r="L82" s="71"/>
      <c r="M82" s="71"/>
      <c r="N82" s="71"/>
      <c r="O82" s="71"/>
      <c r="P82" s="71"/>
      <c r="Q82" s="71"/>
      <c r="R82" s="71"/>
      <c r="S82" s="71"/>
      <c r="T82" s="71"/>
    </row>
    <row r="83" spans="1:20" ht="14" hidden="1" x14ac:dyDescent="0.3">
      <c r="A83" s="71"/>
      <c r="B83" s="71"/>
      <c r="C83" s="71"/>
      <c r="D83" s="71"/>
      <c r="E83" s="71"/>
      <c r="F83" s="71"/>
      <c r="G83" s="71"/>
      <c r="H83" s="71"/>
      <c r="I83" s="71"/>
      <c r="J83" s="71"/>
      <c r="K83" s="71"/>
      <c r="L83" s="71"/>
      <c r="M83" s="71"/>
      <c r="N83" s="71"/>
      <c r="O83" s="71"/>
      <c r="P83" s="71"/>
      <c r="Q83" s="71"/>
      <c r="R83" s="71"/>
      <c r="S83" s="71"/>
      <c r="T83" s="71"/>
    </row>
    <row r="84" spans="1:20" ht="14" hidden="1" x14ac:dyDescent="0.3">
      <c r="A84" s="71"/>
      <c r="B84" s="71"/>
      <c r="C84" s="71"/>
      <c r="D84" s="71"/>
      <c r="E84" s="71"/>
      <c r="F84" s="71"/>
      <c r="G84" s="71"/>
      <c r="H84" s="71"/>
      <c r="I84" s="71"/>
      <c r="J84" s="71"/>
      <c r="K84" s="71"/>
      <c r="L84" s="71"/>
      <c r="M84" s="71"/>
      <c r="N84" s="71"/>
      <c r="O84" s="71"/>
      <c r="P84" s="71"/>
      <c r="Q84" s="71"/>
      <c r="R84" s="71"/>
      <c r="S84" s="71"/>
      <c r="T84" s="71"/>
    </row>
    <row r="85" spans="1:20" ht="14" hidden="1" x14ac:dyDescent="0.3">
      <c r="A85" s="71"/>
      <c r="B85" s="71"/>
      <c r="C85" s="71"/>
      <c r="D85" s="71"/>
      <c r="E85" s="71"/>
      <c r="F85" s="71"/>
      <c r="G85" s="71"/>
      <c r="H85" s="71"/>
      <c r="I85" s="71"/>
      <c r="J85" s="71"/>
      <c r="K85" s="71"/>
      <c r="L85" s="71"/>
      <c r="M85" s="71"/>
      <c r="N85" s="71"/>
      <c r="O85" s="71"/>
      <c r="P85" s="71"/>
      <c r="Q85" s="71"/>
      <c r="R85" s="71"/>
      <c r="S85" s="71"/>
      <c r="T85" s="71"/>
    </row>
    <row r="86" spans="1:20" ht="14" hidden="1" x14ac:dyDescent="0.3">
      <c r="A86" s="71"/>
      <c r="B86" s="71"/>
      <c r="C86" s="71"/>
      <c r="D86" s="71"/>
      <c r="E86" s="71"/>
      <c r="F86" s="71"/>
      <c r="G86" s="71"/>
      <c r="H86" s="71"/>
      <c r="I86" s="71"/>
      <c r="J86" s="71"/>
      <c r="K86" s="71"/>
      <c r="L86" s="71"/>
      <c r="M86" s="71"/>
      <c r="N86" s="71"/>
      <c r="O86" s="71"/>
      <c r="P86" s="71"/>
      <c r="Q86" s="71"/>
      <c r="R86" s="71"/>
      <c r="S86" s="71"/>
      <c r="T86" s="71"/>
    </row>
    <row r="87" spans="1:20" ht="14" hidden="1" x14ac:dyDescent="0.3">
      <c r="A87" s="71"/>
      <c r="B87" s="71"/>
      <c r="C87" s="71"/>
      <c r="D87" s="71"/>
      <c r="E87" s="71"/>
      <c r="F87" s="71"/>
      <c r="G87" s="71"/>
      <c r="H87" s="71"/>
      <c r="I87" s="71"/>
      <c r="J87" s="71"/>
      <c r="K87" s="71"/>
      <c r="L87" s="71"/>
      <c r="M87" s="71"/>
      <c r="N87" s="71"/>
      <c r="O87" s="71"/>
      <c r="P87" s="71"/>
      <c r="Q87" s="71"/>
      <c r="R87" s="71"/>
      <c r="S87" s="71"/>
      <c r="T87" s="71"/>
    </row>
    <row r="88" spans="1:20" ht="14" hidden="1" x14ac:dyDescent="0.3">
      <c r="A88" s="71"/>
      <c r="B88" s="71"/>
      <c r="C88" s="71"/>
      <c r="D88" s="71"/>
      <c r="E88" s="71"/>
      <c r="F88" s="71"/>
      <c r="G88" s="71"/>
      <c r="H88" s="71"/>
      <c r="I88" s="71"/>
      <c r="J88" s="71"/>
      <c r="K88" s="71"/>
      <c r="L88" s="71"/>
      <c r="M88" s="71"/>
      <c r="N88" s="71"/>
      <c r="O88" s="71"/>
      <c r="P88" s="71"/>
      <c r="Q88" s="71"/>
      <c r="R88" s="71"/>
      <c r="S88" s="71"/>
      <c r="T88" s="71"/>
    </row>
    <row r="89" spans="1:20" ht="14" hidden="1" x14ac:dyDescent="0.3">
      <c r="A89" s="71"/>
      <c r="B89" s="71"/>
      <c r="C89" s="71"/>
      <c r="D89" s="71"/>
      <c r="E89" s="71"/>
      <c r="F89" s="71"/>
      <c r="G89" s="71"/>
      <c r="H89" s="71"/>
      <c r="I89" s="71"/>
      <c r="J89" s="71"/>
      <c r="K89" s="71"/>
      <c r="L89" s="71"/>
      <c r="M89" s="71"/>
      <c r="N89" s="71"/>
      <c r="O89" s="71"/>
      <c r="P89" s="71"/>
      <c r="Q89" s="71"/>
      <c r="R89" s="71"/>
      <c r="S89" s="71"/>
      <c r="T89" s="71"/>
    </row>
    <row r="90" spans="1:20" ht="14" hidden="1" x14ac:dyDescent="0.3">
      <c r="A90" s="71"/>
      <c r="B90" s="71"/>
      <c r="C90" s="71"/>
      <c r="D90" s="71"/>
      <c r="E90" s="71"/>
      <c r="F90" s="71"/>
      <c r="G90" s="71"/>
      <c r="H90" s="71"/>
      <c r="I90" s="71"/>
      <c r="J90" s="71"/>
      <c r="K90" s="71"/>
      <c r="L90" s="71"/>
      <c r="M90" s="71"/>
      <c r="N90" s="71"/>
      <c r="O90" s="71"/>
      <c r="P90" s="71"/>
      <c r="Q90" s="71"/>
      <c r="R90" s="71"/>
      <c r="S90" s="71"/>
      <c r="T90" s="71"/>
    </row>
    <row r="91" spans="1:20" ht="14" hidden="1" x14ac:dyDescent="0.3">
      <c r="A91" s="71"/>
      <c r="B91" s="71"/>
      <c r="C91" s="71"/>
      <c r="D91" s="71"/>
      <c r="E91" s="71"/>
      <c r="F91" s="71"/>
      <c r="G91" s="71"/>
      <c r="H91" s="71"/>
      <c r="I91" s="71"/>
      <c r="J91" s="71"/>
      <c r="K91" s="71"/>
      <c r="L91" s="71"/>
      <c r="M91" s="71"/>
      <c r="N91" s="71"/>
      <c r="O91" s="71"/>
      <c r="P91" s="71"/>
      <c r="Q91" s="71"/>
      <c r="R91" s="71"/>
      <c r="S91" s="71"/>
      <c r="T91" s="71"/>
    </row>
    <row r="92" spans="1:20" ht="14" hidden="1" x14ac:dyDescent="0.3">
      <c r="A92" s="71"/>
      <c r="B92" s="71"/>
      <c r="C92" s="71"/>
      <c r="D92" s="71"/>
      <c r="E92" s="71"/>
      <c r="F92" s="71"/>
      <c r="G92" s="71"/>
      <c r="H92" s="71"/>
      <c r="I92" s="71"/>
      <c r="J92" s="71"/>
      <c r="K92" s="71"/>
      <c r="L92" s="71"/>
      <c r="M92" s="71"/>
      <c r="N92" s="71"/>
      <c r="O92" s="71"/>
      <c r="P92" s="71"/>
      <c r="Q92" s="71"/>
      <c r="R92" s="71"/>
      <c r="S92" s="71"/>
      <c r="T92" s="71"/>
    </row>
    <row r="93" spans="1:20" ht="14" hidden="1" x14ac:dyDescent="0.3">
      <c r="A93" s="71"/>
      <c r="B93" s="71"/>
      <c r="C93" s="71"/>
      <c r="D93" s="71"/>
      <c r="E93" s="71"/>
      <c r="F93" s="71"/>
      <c r="G93" s="71"/>
      <c r="H93" s="71"/>
      <c r="I93" s="71"/>
      <c r="J93" s="71"/>
      <c r="K93" s="71"/>
      <c r="L93" s="71"/>
      <c r="M93" s="71"/>
      <c r="N93" s="71"/>
      <c r="O93" s="71"/>
      <c r="P93" s="71"/>
      <c r="Q93" s="71"/>
      <c r="R93" s="71"/>
      <c r="S93" s="71"/>
      <c r="T93" s="71"/>
    </row>
    <row r="94" spans="1:20" ht="14" hidden="1" x14ac:dyDescent="0.3">
      <c r="A94" s="71"/>
      <c r="B94" s="71"/>
      <c r="C94" s="71"/>
      <c r="D94" s="71"/>
      <c r="E94" s="71"/>
      <c r="F94" s="71"/>
      <c r="G94" s="71"/>
      <c r="H94" s="71"/>
      <c r="I94" s="71"/>
      <c r="J94" s="71"/>
      <c r="K94" s="71"/>
      <c r="L94" s="71"/>
      <c r="M94" s="71"/>
      <c r="N94" s="71"/>
      <c r="O94" s="71"/>
      <c r="P94" s="71"/>
      <c r="Q94" s="71"/>
      <c r="R94" s="71"/>
      <c r="S94" s="71"/>
      <c r="T94" s="71"/>
    </row>
    <row r="95" spans="1:20" ht="14" hidden="1" x14ac:dyDescent="0.3">
      <c r="A95" s="71"/>
      <c r="B95" s="71"/>
      <c r="C95" s="71"/>
      <c r="D95" s="71"/>
      <c r="E95" s="71"/>
      <c r="F95" s="71"/>
      <c r="G95" s="71"/>
      <c r="H95" s="71"/>
      <c r="I95" s="71"/>
      <c r="J95" s="71"/>
      <c r="K95" s="71"/>
      <c r="L95" s="71"/>
      <c r="M95" s="71"/>
      <c r="N95" s="71"/>
      <c r="O95" s="71"/>
      <c r="P95" s="71"/>
      <c r="Q95" s="71"/>
      <c r="R95" s="71"/>
      <c r="S95" s="71"/>
      <c r="T95" s="71"/>
    </row>
    <row r="96" spans="1:20" ht="14" hidden="1" x14ac:dyDescent="0.3">
      <c r="A96" s="71"/>
      <c r="B96" s="71"/>
      <c r="C96" s="71"/>
      <c r="D96" s="71"/>
      <c r="E96" s="71"/>
      <c r="F96" s="71"/>
      <c r="G96" s="71"/>
      <c r="H96" s="71"/>
      <c r="I96" s="71"/>
      <c r="J96" s="71"/>
      <c r="K96" s="71"/>
      <c r="L96" s="71"/>
      <c r="M96" s="71"/>
      <c r="N96" s="71"/>
      <c r="O96" s="71"/>
      <c r="P96" s="71"/>
      <c r="Q96" s="71"/>
      <c r="R96" s="71"/>
      <c r="S96" s="71"/>
      <c r="T96" s="71"/>
    </row>
    <row r="97" spans="1:20" ht="14" hidden="1" x14ac:dyDescent="0.3">
      <c r="A97" s="71"/>
      <c r="B97" s="71"/>
      <c r="C97" s="71"/>
      <c r="D97" s="71"/>
      <c r="E97" s="71"/>
      <c r="F97" s="71"/>
      <c r="G97" s="71"/>
      <c r="H97" s="71"/>
      <c r="I97" s="71"/>
      <c r="J97" s="71"/>
      <c r="K97" s="71"/>
      <c r="L97" s="71"/>
      <c r="M97" s="71"/>
      <c r="N97" s="71"/>
      <c r="O97" s="71"/>
      <c r="P97" s="71"/>
      <c r="Q97" s="71"/>
      <c r="R97" s="71"/>
      <c r="S97" s="71"/>
      <c r="T97" s="71"/>
    </row>
    <row r="98" spans="1:20" ht="14" hidden="1" x14ac:dyDescent="0.3">
      <c r="A98" s="71"/>
      <c r="B98" s="71"/>
      <c r="C98" s="71"/>
      <c r="D98" s="71"/>
      <c r="E98" s="71"/>
      <c r="F98" s="71"/>
      <c r="G98" s="71"/>
      <c r="H98" s="71"/>
      <c r="I98" s="71"/>
      <c r="J98" s="71"/>
      <c r="K98" s="71"/>
      <c r="L98" s="71"/>
      <c r="M98" s="71"/>
      <c r="N98" s="71"/>
      <c r="O98" s="71"/>
      <c r="P98" s="71"/>
      <c r="Q98" s="71"/>
      <c r="R98" s="71"/>
      <c r="S98" s="71"/>
      <c r="T98" s="71"/>
    </row>
    <row r="99" spans="1:20" ht="14" hidden="1" x14ac:dyDescent="0.3">
      <c r="A99" s="71"/>
      <c r="B99" s="71"/>
      <c r="C99" s="71"/>
      <c r="D99" s="71"/>
      <c r="E99" s="71"/>
      <c r="F99" s="71"/>
      <c r="G99" s="71"/>
      <c r="H99" s="71"/>
      <c r="I99" s="71"/>
      <c r="J99" s="71"/>
      <c r="K99" s="71"/>
      <c r="L99" s="71"/>
      <c r="M99" s="71"/>
      <c r="N99" s="71"/>
      <c r="O99" s="71"/>
      <c r="P99" s="71"/>
      <c r="Q99" s="71"/>
      <c r="R99" s="71"/>
      <c r="S99" s="71"/>
      <c r="T99" s="71"/>
    </row>
    <row r="100" spans="1:20" ht="14" hidden="1" x14ac:dyDescent="0.3">
      <c r="A100" s="71"/>
      <c r="B100" s="71"/>
      <c r="C100" s="71"/>
      <c r="D100" s="71"/>
      <c r="E100" s="71"/>
      <c r="F100" s="71"/>
      <c r="G100" s="71"/>
      <c r="H100" s="71"/>
      <c r="I100" s="71"/>
      <c r="J100" s="71"/>
      <c r="K100" s="71"/>
      <c r="L100" s="71"/>
      <c r="M100" s="71"/>
      <c r="N100" s="71"/>
      <c r="O100" s="71"/>
      <c r="P100" s="71"/>
      <c r="Q100" s="71"/>
      <c r="R100" s="71"/>
      <c r="S100" s="71"/>
      <c r="T100" s="71"/>
    </row>
    <row r="101" spans="1:20" ht="14" hidden="1" x14ac:dyDescent="0.3">
      <c r="A101" s="71"/>
      <c r="B101" s="71"/>
      <c r="C101" s="71"/>
      <c r="D101" s="71"/>
      <c r="E101" s="71"/>
      <c r="F101" s="71"/>
      <c r="G101" s="71"/>
      <c r="H101" s="71"/>
      <c r="I101" s="71"/>
      <c r="J101" s="71"/>
      <c r="K101" s="71"/>
      <c r="L101" s="71"/>
      <c r="M101" s="71"/>
      <c r="N101" s="71"/>
      <c r="O101" s="71"/>
      <c r="P101" s="71"/>
      <c r="Q101" s="71"/>
      <c r="R101" s="71"/>
      <c r="S101" s="71"/>
      <c r="T101" s="71"/>
    </row>
    <row r="102" spans="1:20" ht="14" hidden="1" x14ac:dyDescent="0.3">
      <c r="A102" s="71"/>
      <c r="B102" s="71"/>
      <c r="C102" s="71"/>
      <c r="D102" s="71"/>
      <c r="E102" s="71"/>
      <c r="F102" s="71"/>
      <c r="G102" s="71"/>
      <c r="H102" s="71"/>
      <c r="I102" s="71"/>
      <c r="J102" s="71"/>
      <c r="K102" s="71"/>
      <c r="L102" s="71"/>
      <c r="M102" s="71"/>
      <c r="N102" s="71"/>
      <c r="O102" s="71"/>
      <c r="P102" s="71"/>
      <c r="Q102" s="71"/>
      <c r="R102" s="71"/>
      <c r="S102" s="71"/>
      <c r="T102" s="71"/>
    </row>
    <row r="103" spans="1:20" ht="14" hidden="1" x14ac:dyDescent="0.3">
      <c r="A103" s="71"/>
      <c r="B103" s="71"/>
      <c r="C103" s="71"/>
      <c r="D103" s="71"/>
      <c r="E103" s="71"/>
      <c r="F103" s="71"/>
      <c r="G103" s="71"/>
      <c r="H103" s="71"/>
      <c r="I103" s="71"/>
      <c r="J103" s="71"/>
      <c r="K103" s="71"/>
      <c r="L103" s="71"/>
      <c r="M103" s="71"/>
      <c r="N103" s="71"/>
      <c r="O103" s="71"/>
      <c r="P103" s="71"/>
      <c r="Q103" s="71"/>
      <c r="R103" s="71"/>
      <c r="S103" s="71"/>
      <c r="T103" s="71"/>
    </row>
    <row r="104" spans="1:20" ht="14" hidden="1" x14ac:dyDescent="0.3">
      <c r="A104" s="71"/>
      <c r="B104" s="71"/>
      <c r="C104" s="71"/>
      <c r="D104" s="71"/>
      <c r="E104" s="71"/>
      <c r="F104" s="71"/>
      <c r="G104" s="71"/>
      <c r="H104" s="71"/>
      <c r="I104" s="71"/>
      <c r="J104" s="71"/>
      <c r="K104" s="71"/>
      <c r="L104" s="71"/>
      <c r="M104" s="71"/>
      <c r="N104" s="71"/>
      <c r="O104" s="71"/>
      <c r="P104" s="71"/>
      <c r="Q104" s="71"/>
      <c r="R104" s="71"/>
      <c r="S104" s="71"/>
      <c r="T104" s="71"/>
    </row>
    <row r="105" spans="1:20" ht="14" hidden="1" x14ac:dyDescent="0.3">
      <c r="A105" s="71"/>
      <c r="B105" s="71"/>
      <c r="C105" s="71"/>
      <c r="D105" s="71"/>
      <c r="E105" s="71"/>
      <c r="F105" s="71"/>
      <c r="G105" s="71"/>
      <c r="H105" s="71"/>
      <c r="I105" s="71"/>
      <c r="J105" s="71"/>
      <c r="K105" s="71"/>
      <c r="L105" s="71"/>
      <c r="M105" s="71"/>
      <c r="N105" s="71"/>
      <c r="O105" s="71"/>
      <c r="P105" s="71"/>
      <c r="Q105" s="71"/>
      <c r="R105" s="71"/>
      <c r="S105" s="71"/>
      <c r="T105" s="71"/>
    </row>
    <row r="106" spans="1:20" ht="14" hidden="1" x14ac:dyDescent="0.3">
      <c r="A106" s="71"/>
      <c r="B106" s="71"/>
      <c r="C106" s="71"/>
      <c r="D106" s="71"/>
      <c r="E106" s="71"/>
      <c r="F106" s="71"/>
      <c r="G106" s="71"/>
      <c r="H106" s="71"/>
      <c r="I106" s="71"/>
      <c r="J106" s="71"/>
      <c r="K106" s="71"/>
      <c r="L106" s="71"/>
      <c r="M106" s="71"/>
      <c r="N106" s="71"/>
      <c r="O106" s="71"/>
      <c r="P106" s="71"/>
      <c r="Q106" s="71"/>
      <c r="R106" s="71"/>
      <c r="S106" s="71"/>
      <c r="T106" s="71"/>
    </row>
    <row r="107" spans="1:20" ht="14" hidden="1" x14ac:dyDescent="0.3">
      <c r="A107" s="71"/>
      <c r="B107" s="71"/>
      <c r="C107" s="71"/>
      <c r="D107" s="71"/>
      <c r="E107" s="71"/>
      <c r="F107" s="71"/>
      <c r="G107" s="71"/>
      <c r="H107" s="71"/>
      <c r="I107" s="71"/>
      <c r="J107" s="71"/>
      <c r="K107" s="71"/>
      <c r="L107" s="71"/>
      <c r="M107" s="71"/>
      <c r="N107" s="71"/>
      <c r="O107" s="71"/>
      <c r="P107" s="71"/>
      <c r="Q107" s="71"/>
      <c r="R107" s="71"/>
      <c r="S107" s="71"/>
      <c r="T107" s="71"/>
    </row>
    <row r="108" spans="1:20" ht="14" hidden="1" x14ac:dyDescent="0.3">
      <c r="A108" s="71"/>
      <c r="B108" s="71"/>
      <c r="C108" s="71"/>
      <c r="D108" s="71"/>
      <c r="E108" s="71"/>
      <c r="F108" s="71"/>
      <c r="G108" s="71"/>
      <c r="H108" s="71"/>
      <c r="I108" s="71"/>
      <c r="J108" s="71"/>
      <c r="K108" s="71"/>
      <c r="L108" s="71"/>
      <c r="M108" s="71"/>
      <c r="N108" s="71"/>
      <c r="O108" s="71"/>
      <c r="P108" s="71"/>
      <c r="Q108" s="71"/>
      <c r="R108" s="71"/>
      <c r="S108" s="71"/>
      <c r="T108" s="71"/>
    </row>
    <row r="109" spans="1:20" ht="14" hidden="1" x14ac:dyDescent="0.3">
      <c r="A109" s="71"/>
      <c r="B109" s="71"/>
      <c r="C109" s="71"/>
      <c r="D109" s="71"/>
      <c r="E109" s="71"/>
      <c r="F109" s="71"/>
      <c r="G109" s="71"/>
      <c r="H109" s="71"/>
      <c r="I109" s="71"/>
      <c r="J109" s="71"/>
      <c r="K109" s="71"/>
      <c r="L109" s="71"/>
      <c r="M109" s="71"/>
      <c r="N109" s="71"/>
      <c r="O109" s="71"/>
      <c r="P109" s="71"/>
      <c r="Q109" s="71"/>
      <c r="R109" s="71"/>
      <c r="S109" s="71"/>
      <c r="T109" s="71"/>
    </row>
    <row r="110" spans="1:20" ht="14" hidden="1" x14ac:dyDescent="0.3">
      <c r="A110" s="71"/>
      <c r="B110" s="71"/>
      <c r="C110" s="71"/>
      <c r="D110" s="71"/>
      <c r="E110" s="71"/>
      <c r="F110" s="71"/>
      <c r="G110" s="71"/>
      <c r="H110" s="71"/>
      <c r="I110" s="71"/>
      <c r="J110" s="71"/>
      <c r="K110" s="71"/>
      <c r="L110" s="71"/>
      <c r="M110" s="71"/>
      <c r="N110" s="71"/>
      <c r="O110" s="71"/>
      <c r="P110" s="71"/>
      <c r="Q110" s="71"/>
      <c r="R110" s="71"/>
      <c r="S110" s="71"/>
      <c r="T110" s="71"/>
    </row>
    <row r="111" spans="1:20" ht="14" hidden="1" x14ac:dyDescent="0.3">
      <c r="A111" s="71"/>
      <c r="B111" s="71"/>
      <c r="C111" s="71"/>
      <c r="D111" s="71"/>
      <c r="E111" s="71"/>
      <c r="F111" s="71"/>
      <c r="G111" s="71"/>
      <c r="H111" s="71"/>
      <c r="I111" s="71"/>
      <c r="J111" s="71"/>
      <c r="K111" s="71"/>
      <c r="L111" s="71"/>
      <c r="M111" s="71"/>
      <c r="N111" s="71"/>
      <c r="O111" s="71"/>
      <c r="P111" s="71"/>
      <c r="Q111" s="71"/>
      <c r="R111" s="71"/>
      <c r="S111" s="71"/>
      <c r="T111" s="71"/>
    </row>
    <row r="112" spans="1:20" ht="14" hidden="1" x14ac:dyDescent="0.3">
      <c r="A112" s="71"/>
      <c r="B112" s="71"/>
      <c r="C112" s="71"/>
      <c r="D112" s="71"/>
      <c r="E112" s="71"/>
      <c r="F112" s="71"/>
      <c r="G112" s="71"/>
      <c r="H112" s="71"/>
      <c r="I112" s="71"/>
      <c r="J112" s="71"/>
      <c r="K112" s="71"/>
      <c r="L112" s="71"/>
      <c r="M112" s="71"/>
      <c r="N112" s="71"/>
      <c r="O112" s="71"/>
      <c r="P112" s="71"/>
      <c r="Q112" s="71"/>
      <c r="R112" s="71"/>
      <c r="S112" s="71"/>
      <c r="T112" s="71"/>
    </row>
    <row r="113" spans="1:20" ht="14" hidden="1" x14ac:dyDescent="0.3">
      <c r="A113" s="71"/>
      <c r="B113" s="71"/>
      <c r="C113" s="71"/>
      <c r="D113" s="71"/>
      <c r="E113" s="71"/>
      <c r="F113" s="71"/>
      <c r="G113" s="71"/>
      <c r="H113" s="71"/>
      <c r="I113" s="71"/>
      <c r="J113" s="71"/>
      <c r="K113" s="71"/>
      <c r="L113" s="71"/>
      <c r="M113" s="71"/>
      <c r="N113" s="71"/>
      <c r="O113" s="71"/>
      <c r="P113" s="71"/>
      <c r="Q113" s="71"/>
      <c r="R113" s="71"/>
      <c r="S113" s="71"/>
      <c r="T113" s="71"/>
    </row>
    <row r="114" spans="1:20" ht="14" hidden="1" x14ac:dyDescent="0.3">
      <c r="A114" s="71"/>
      <c r="B114" s="71"/>
      <c r="C114" s="71"/>
      <c r="D114" s="71"/>
      <c r="E114" s="71"/>
      <c r="F114" s="71"/>
      <c r="G114" s="71"/>
      <c r="H114" s="71"/>
      <c r="I114" s="71"/>
      <c r="J114" s="71"/>
      <c r="K114" s="71"/>
      <c r="L114" s="71"/>
      <c r="M114" s="71"/>
      <c r="N114" s="71"/>
      <c r="O114" s="71"/>
      <c r="P114" s="71"/>
      <c r="Q114" s="71"/>
      <c r="R114" s="71"/>
      <c r="S114" s="71"/>
      <c r="T114" s="71"/>
    </row>
    <row r="115" spans="1:20" ht="14" hidden="1" x14ac:dyDescent="0.3">
      <c r="A115" s="71"/>
      <c r="B115" s="71"/>
      <c r="C115" s="71"/>
      <c r="D115" s="71"/>
      <c r="E115" s="71"/>
      <c r="F115" s="71"/>
      <c r="G115" s="71"/>
      <c r="H115" s="71"/>
      <c r="I115" s="71"/>
      <c r="J115" s="71"/>
      <c r="K115" s="71"/>
      <c r="L115" s="71"/>
      <c r="M115" s="71"/>
      <c r="N115" s="71"/>
      <c r="O115" s="71"/>
      <c r="P115" s="71"/>
      <c r="Q115" s="71"/>
      <c r="R115" s="71"/>
      <c r="S115" s="71"/>
      <c r="T115" s="71"/>
    </row>
    <row r="116" spans="1:20" ht="14" hidden="1" x14ac:dyDescent="0.3">
      <c r="A116" s="71"/>
      <c r="B116" s="71"/>
      <c r="C116" s="71"/>
      <c r="D116" s="71"/>
      <c r="E116" s="71"/>
      <c r="F116" s="71"/>
      <c r="G116" s="71"/>
      <c r="H116" s="71"/>
      <c r="I116" s="71"/>
      <c r="J116" s="71"/>
      <c r="K116" s="71"/>
      <c r="L116" s="71"/>
      <c r="M116" s="71"/>
      <c r="N116" s="71"/>
      <c r="O116" s="71"/>
      <c r="P116" s="71"/>
      <c r="Q116" s="71"/>
      <c r="R116" s="71"/>
      <c r="S116" s="71"/>
      <c r="T116" s="71"/>
    </row>
    <row r="117" spans="1:20" ht="14" hidden="1" x14ac:dyDescent="0.3">
      <c r="A117" s="71"/>
      <c r="B117" s="71"/>
      <c r="C117" s="71"/>
      <c r="D117" s="71"/>
      <c r="E117" s="71"/>
      <c r="F117" s="71"/>
      <c r="G117" s="71"/>
      <c r="H117" s="71"/>
      <c r="I117" s="71"/>
      <c r="J117" s="71"/>
      <c r="K117" s="71"/>
      <c r="L117" s="71"/>
      <c r="M117" s="71"/>
      <c r="N117" s="71"/>
      <c r="O117" s="71"/>
      <c r="P117" s="71"/>
      <c r="Q117" s="71"/>
      <c r="R117" s="71"/>
      <c r="S117" s="71"/>
      <c r="T117" s="71"/>
    </row>
    <row r="118" spans="1:20" ht="14.15" hidden="1" customHeight="1" x14ac:dyDescent="0.3">
      <c r="A118" s="71"/>
      <c r="B118" s="71"/>
      <c r="C118" s="71"/>
      <c r="D118" s="71"/>
      <c r="E118" s="71"/>
      <c r="F118" s="71"/>
      <c r="G118" s="71"/>
      <c r="H118" s="71"/>
      <c r="I118" s="71"/>
      <c r="J118" s="71"/>
      <c r="K118" s="71"/>
      <c r="L118" s="71"/>
      <c r="M118" s="71"/>
      <c r="N118" s="71"/>
      <c r="O118" s="71"/>
      <c r="P118" s="71"/>
      <c r="Q118" s="71"/>
      <c r="R118" s="71"/>
      <c r="S118" s="71"/>
      <c r="T118" s="71"/>
    </row>
    <row r="119" spans="1:20" ht="14.15" hidden="1" customHeight="1" x14ac:dyDescent="0.3">
      <c r="A119" s="71"/>
      <c r="B119" s="71"/>
      <c r="C119" s="71"/>
      <c r="D119" s="71"/>
      <c r="E119" s="71"/>
      <c r="F119" s="71"/>
      <c r="G119" s="71"/>
      <c r="H119" s="71"/>
      <c r="I119" s="71"/>
      <c r="J119" s="71"/>
      <c r="K119" s="71"/>
      <c r="L119" s="71"/>
      <c r="M119" s="71"/>
      <c r="N119" s="71"/>
      <c r="O119" s="71"/>
      <c r="P119" s="71"/>
      <c r="Q119" s="71"/>
      <c r="R119" s="71"/>
      <c r="S119" s="71"/>
      <c r="T119" s="71"/>
    </row>
    <row r="120" spans="1:20" ht="14.15" hidden="1" customHeight="1" x14ac:dyDescent="0.3">
      <c r="A120" s="71"/>
      <c r="B120" s="71"/>
      <c r="C120" s="71"/>
      <c r="D120" s="71"/>
      <c r="E120" s="71"/>
      <c r="F120" s="71"/>
      <c r="G120" s="71"/>
      <c r="H120" s="71"/>
      <c r="I120" s="71"/>
      <c r="J120" s="71"/>
      <c r="K120" s="71"/>
      <c r="L120" s="71"/>
      <c r="M120" s="71"/>
      <c r="N120" s="71"/>
      <c r="O120" s="71"/>
      <c r="P120" s="71"/>
      <c r="Q120" s="71"/>
      <c r="R120" s="71"/>
      <c r="S120" s="71"/>
      <c r="T120" s="71"/>
    </row>
    <row r="121" spans="1:20" ht="14.15" hidden="1" customHeight="1" x14ac:dyDescent="0.3">
      <c r="A121" s="71"/>
      <c r="B121" s="71"/>
      <c r="C121" s="71"/>
      <c r="D121" s="71"/>
      <c r="E121" s="71"/>
      <c r="F121" s="71"/>
      <c r="G121" s="71"/>
      <c r="H121" s="71"/>
      <c r="I121" s="71"/>
      <c r="J121" s="71"/>
      <c r="K121" s="71"/>
      <c r="L121" s="71"/>
      <c r="M121" s="71"/>
      <c r="N121" s="71"/>
      <c r="O121" s="71"/>
      <c r="P121" s="71"/>
      <c r="Q121" s="71"/>
      <c r="R121" s="71"/>
      <c r="S121" s="71"/>
      <c r="T121" s="71"/>
    </row>
    <row r="122" spans="1:20" ht="14.15" hidden="1" customHeight="1" x14ac:dyDescent="0.3">
      <c r="A122" s="71"/>
      <c r="B122" s="71"/>
      <c r="C122" s="71"/>
      <c r="D122" s="71"/>
      <c r="E122" s="71"/>
      <c r="F122" s="71"/>
      <c r="G122" s="71"/>
      <c r="H122" s="71"/>
      <c r="I122" s="71"/>
      <c r="J122" s="71"/>
      <c r="K122" s="71"/>
      <c r="L122" s="71"/>
      <c r="M122" s="71"/>
      <c r="N122" s="71"/>
      <c r="O122" s="71"/>
      <c r="P122" s="71"/>
      <c r="Q122" s="71"/>
      <c r="R122" s="71"/>
      <c r="S122" s="71"/>
      <c r="T122" s="71"/>
    </row>
    <row r="123" spans="1:20" ht="14.15" hidden="1" customHeight="1" x14ac:dyDescent="0.3">
      <c r="A123" s="71"/>
      <c r="B123" s="71"/>
      <c r="C123" s="71"/>
      <c r="D123" s="71"/>
      <c r="E123" s="71"/>
      <c r="F123" s="71"/>
      <c r="G123" s="71"/>
      <c r="H123" s="71"/>
      <c r="I123" s="71"/>
      <c r="J123" s="71"/>
      <c r="K123" s="71"/>
      <c r="L123" s="71"/>
      <c r="M123" s="71"/>
      <c r="N123" s="71"/>
      <c r="O123" s="71"/>
      <c r="P123" s="71"/>
      <c r="Q123" s="71"/>
      <c r="R123" s="71"/>
      <c r="S123" s="71"/>
      <c r="T123" s="71"/>
    </row>
    <row r="124" spans="1:20" ht="14.15" hidden="1" customHeight="1" x14ac:dyDescent="0.3">
      <c r="A124" s="71"/>
      <c r="B124" s="71"/>
      <c r="C124" s="71"/>
      <c r="D124" s="71"/>
      <c r="E124" s="71"/>
      <c r="F124" s="71"/>
      <c r="G124" s="71"/>
      <c r="H124" s="71"/>
      <c r="I124" s="71"/>
      <c r="J124" s="71"/>
      <c r="K124" s="71"/>
      <c r="L124" s="71"/>
      <c r="M124" s="71"/>
      <c r="N124" s="71"/>
      <c r="O124" s="71"/>
      <c r="P124" s="71"/>
      <c r="Q124" s="71"/>
      <c r="R124" s="71"/>
      <c r="S124" s="71"/>
      <c r="T124" s="71"/>
    </row>
    <row r="125" spans="1:20" ht="14.15" hidden="1" customHeight="1" x14ac:dyDescent="0.3">
      <c r="A125" s="71"/>
      <c r="B125" s="71"/>
      <c r="C125" s="71"/>
      <c r="D125" s="71"/>
      <c r="E125" s="71"/>
      <c r="F125" s="71"/>
      <c r="G125" s="71"/>
      <c r="H125" s="71"/>
      <c r="I125" s="71"/>
      <c r="J125" s="71"/>
      <c r="K125" s="71"/>
      <c r="L125" s="71"/>
      <c r="M125" s="71"/>
      <c r="N125" s="71"/>
      <c r="O125" s="71"/>
      <c r="P125" s="71"/>
      <c r="Q125" s="71"/>
      <c r="R125" s="71"/>
      <c r="S125" s="71"/>
      <c r="T125" s="71"/>
    </row>
    <row r="126" spans="1:20" ht="14.15" hidden="1" customHeight="1" x14ac:dyDescent="0.3">
      <c r="A126" s="71"/>
      <c r="B126" s="71"/>
      <c r="C126" s="71"/>
      <c r="D126" s="71"/>
      <c r="E126" s="71"/>
      <c r="F126" s="71"/>
      <c r="G126" s="71"/>
      <c r="H126" s="71"/>
      <c r="I126" s="71"/>
      <c r="J126" s="71"/>
      <c r="K126" s="71"/>
      <c r="L126" s="71"/>
      <c r="M126" s="71"/>
      <c r="N126" s="71"/>
      <c r="O126" s="71"/>
      <c r="P126" s="71"/>
      <c r="Q126" s="71"/>
      <c r="R126" s="71"/>
      <c r="S126" s="71"/>
      <c r="T126" s="71"/>
    </row>
    <row r="127" spans="1:20" ht="14.15" hidden="1" customHeight="1" x14ac:dyDescent="0.3">
      <c r="A127" s="71"/>
      <c r="B127" s="71"/>
      <c r="C127" s="71"/>
      <c r="D127" s="71"/>
      <c r="E127" s="71"/>
      <c r="F127" s="71"/>
      <c r="G127" s="71"/>
      <c r="H127" s="71"/>
      <c r="I127" s="71"/>
      <c r="J127" s="71"/>
      <c r="K127" s="71"/>
      <c r="L127" s="71"/>
      <c r="M127" s="71"/>
      <c r="N127" s="71"/>
      <c r="O127" s="71"/>
      <c r="P127" s="71"/>
      <c r="Q127" s="71"/>
      <c r="R127" s="71"/>
      <c r="S127" s="71"/>
      <c r="T127" s="71"/>
    </row>
    <row r="128" spans="1:20" ht="14.15" hidden="1" customHeight="1" x14ac:dyDescent="0.3">
      <c r="A128" s="71"/>
      <c r="B128" s="71"/>
      <c r="C128" s="71"/>
      <c r="D128" s="71"/>
      <c r="E128" s="71"/>
      <c r="F128" s="71"/>
      <c r="G128" s="71"/>
      <c r="H128" s="71"/>
      <c r="I128" s="71"/>
      <c r="J128" s="71"/>
      <c r="K128" s="71"/>
      <c r="L128" s="71"/>
      <c r="M128" s="71"/>
      <c r="N128" s="71"/>
      <c r="O128" s="71"/>
      <c r="P128" s="71"/>
      <c r="Q128" s="71"/>
      <c r="R128" s="71"/>
      <c r="S128" s="71"/>
      <c r="T128" s="71"/>
    </row>
    <row r="129" spans="1:20" ht="14.15" hidden="1" customHeight="1" x14ac:dyDescent="0.3">
      <c r="A129" s="71"/>
      <c r="B129" s="71"/>
      <c r="C129" s="71"/>
      <c r="D129" s="71"/>
      <c r="E129" s="71"/>
      <c r="F129" s="71"/>
      <c r="G129" s="71"/>
      <c r="H129" s="71"/>
      <c r="I129" s="71"/>
      <c r="J129" s="71"/>
      <c r="K129" s="71"/>
      <c r="L129" s="71"/>
      <c r="M129" s="71"/>
      <c r="N129" s="71"/>
      <c r="O129" s="71"/>
      <c r="P129" s="71"/>
      <c r="Q129" s="71"/>
      <c r="R129" s="71"/>
      <c r="S129" s="71"/>
      <c r="T129" s="71"/>
    </row>
    <row r="130" spans="1:20" ht="14.15" hidden="1" customHeight="1" x14ac:dyDescent="0.3">
      <c r="A130" s="71"/>
      <c r="B130" s="71"/>
      <c r="C130" s="71"/>
      <c r="D130" s="71"/>
      <c r="E130" s="71"/>
      <c r="F130" s="71"/>
      <c r="G130" s="71"/>
      <c r="H130" s="71"/>
      <c r="I130" s="71"/>
      <c r="J130" s="71"/>
      <c r="K130" s="71"/>
      <c r="L130" s="71"/>
      <c r="M130" s="71"/>
      <c r="N130" s="71"/>
      <c r="O130" s="71"/>
      <c r="P130" s="71"/>
      <c r="Q130" s="71"/>
      <c r="R130" s="71"/>
      <c r="S130" s="71"/>
      <c r="T130" s="71"/>
    </row>
    <row r="131" spans="1:20" ht="14.15" hidden="1" customHeight="1" x14ac:dyDescent="0.3">
      <c r="A131" s="71"/>
      <c r="B131" s="71"/>
      <c r="C131" s="71"/>
      <c r="D131" s="71"/>
      <c r="E131" s="71"/>
      <c r="F131" s="71"/>
      <c r="G131" s="71"/>
      <c r="H131" s="71"/>
      <c r="I131" s="71"/>
      <c r="J131" s="71"/>
      <c r="K131" s="71"/>
      <c r="L131" s="71"/>
      <c r="M131" s="71"/>
      <c r="N131" s="71"/>
      <c r="O131" s="71"/>
      <c r="P131" s="71"/>
      <c r="Q131" s="71"/>
      <c r="R131" s="71"/>
      <c r="S131" s="71"/>
      <c r="T131" s="71"/>
    </row>
    <row r="132" spans="1:20" ht="14.15" hidden="1" customHeight="1" x14ac:dyDescent="0.3">
      <c r="A132" s="71"/>
      <c r="B132" s="71"/>
      <c r="C132" s="71"/>
      <c r="D132" s="71"/>
      <c r="E132" s="71"/>
      <c r="F132" s="71"/>
      <c r="G132" s="71"/>
      <c r="H132" s="71"/>
      <c r="I132" s="71"/>
      <c r="J132" s="71"/>
      <c r="K132" s="71"/>
      <c r="L132" s="71"/>
      <c r="M132" s="71"/>
      <c r="N132" s="71"/>
      <c r="O132" s="71"/>
      <c r="P132" s="71"/>
      <c r="Q132" s="71"/>
      <c r="R132" s="71"/>
      <c r="S132" s="71"/>
      <c r="T132" s="71"/>
    </row>
    <row r="133" spans="1:20" ht="14.15" hidden="1" customHeight="1" x14ac:dyDescent="0.3">
      <c r="A133" s="71"/>
      <c r="B133" s="71"/>
      <c r="C133" s="71"/>
      <c r="D133" s="71"/>
      <c r="E133" s="71"/>
      <c r="F133" s="71"/>
      <c r="G133" s="71"/>
      <c r="H133" s="71"/>
      <c r="I133" s="71"/>
      <c r="J133" s="71"/>
      <c r="K133" s="71"/>
      <c r="L133" s="71"/>
      <c r="M133" s="71"/>
      <c r="N133" s="71"/>
      <c r="O133" s="71"/>
      <c r="P133" s="71"/>
      <c r="Q133" s="71"/>
      <c r="R133" s="71"/>
      <c r="S133" s="71"/>
      <c r="T133" s="71"/>
    </row>
    <row r="134" spans="1:20" ht="14.15" hidden="1" customHeight="1" x14ac:dyDescent="0.3">
      <c r="A134" s="71"/>
      <c r="B134" s="71"/>
      <c r="C134" s="71"/>
      <c r="D134" s="71"/>
      <c r="E134" s="71"/>
      <c r="F134" s="71"/>
      <c r="G134" s="71"/>
      <c r="H134" s="71"/>
      <c r="I134" s="71"/>
      <c r="J134" s="71"/>
      <c r="K134" s="71"/>
      <c r="L134" s="71"/>
      <c r="M134" s="71"/>
      <c r="N134" s="71"/>
      <c r="O134" s="71"/>
      <c r="P134" s="71"/>
      <c r="Q134" s="71"/>
      <c r="R134" s="71"/>
      <c r="S134" s="71"/>
      <c r="T134" s="71"/>
    </row>
    <row r="135" spans="1:20" ht="14.15" hidden="1" customHeight="1" x14ac:dyDescent="0.3">
      <c r="A135" s="71"/>
      <c r="B135" s="71"/>
      <c r="C135" s="71"/>
      <c r="D135" s="71"/>
      <c r="E135" s="71"/>
      <c r="F135" s="71"/>
      <c r="G135" s="71"/>
      <c r="H135" s="71"/>
      <c r="I135" s="71"/>
      <c r="J135" s="71"/>
      <c r="K135" s="71"/>
      <c r="L135" s="71"/>
      <c r="M135" s="71"/>
      <c r="N135" s="71"/>
      <c r="O135" s="71"/>
      <c r="P135" s="71"/>
      <c r="Q135" s="71"/>
      <c r="R135" s="71"/>
      <c r="S135" s="71"/>
      <c r="T135" s="71"/>
    </row>
    <row r="136" spans="1:20" ht="14.15" hidden="1" customHeight="1" x14ac:dyDescent="0.3">
      <c r="A136" s="71"/>
      <c r="B136" s="71"/>
      <c r="C136" s="71"/>
      <c r="D136" s="71"/>
      <c r="E136" s="71"/>
      <c r="F136" s="71"/>
      <c r="G136" s="71"/>
      <c r="H136" s="71"/>
      <c r="I136" s="71"/>
      <c r="J136" s="71"/>
      <c r="K136" s="71"/>
      <c r="L136" s="71"/>
      <c r="M136" s="71"/>
      <c r="N136" s="71"/>
      <c r="O136" s="71"/>
      <c r="P136" s="71"/>
      <c r="Q136" s="71"/>
      <c r="R136" s="71"/>
      <c r="S136" s="71"/>
      <c r="T136" s="71"/>
    </row>
    <row r="137" spans="1:20" ht="14.15" hidden="1" customHeight="1" x14ac:dyDescent="0.3">
      <c r="A137" s="71"/>
      <c r="B137" s="71"/>
      <c r="C137" s="71"/>
      <c r="D137" s="71"/>
      <c r="E137" s="71"/>
      <c r="F137" s="71"/>
      <c r="G137" s="71"/>
      <c r="H137" s="71"/>
      <c r="I137" s="71"/>
      <c r="J137" s="71"/>
      <c r="K137" s="71"/>
      <c r="L137" s="71"/>
      <c r="M137" s="71"/>
      <c r="N137" s="71"/>
      <c r="O137" s="71"/>
      <c r="P137" s="71"/>
      <c r="Q137" s="71"/>
      <c r="R137" s="71"/>
      <c r="S137" s="71"/>
      <c r="T137" s="71"/>
    </row>
    <row r="138" spans="1:20" ht="14.15" hidden="1" customHeight="1" x14ac:dyDescent="0.3">
      <c r="A138" s="71"/>
      <c r="B138" s="71"/>
      <c r="C138" s="71"/>
      <c r="D138" s="71"/>
      <c r="E138" s="71"/>
      <c r="F138" s="71"/>
      <c r="G138" s="71"/>
      <c r="H138" s="71"/>
      <c r="I138" s="71"/>
      <c r="J138" s="71"/>
      <c r="K138" s="71"/>
      <c r="L138" s="71"/>
      <c r="M138" s="71"/>
      <c r="N138" s="71"/>
      <c r="O138" s="71"/>
      <c r="P138" s="71"/>
      <c r="Q138" s="71"/>
      <c r="R138" s="71"/>
      <c r="S138" s="71"/>
      <c r="T138" s="71"/>
    </row>
    <row r="139" spans="1:20" ht="14.15" hidden="1" customHeight="1" x14ac:dyDescent="0.3">
      <c r="A139" s="71"/>
      <c r="B139" s="71"/>
      <c r="C139" s="71"/>
      <c r="D139" s="71"/>
      <c r="E139" s="71"/>
      <c r="F139" s="71"/>
      <c r="G139" s="71"/>
      <c r="H139" s="71"/>
      <c r="I139" s="71"/>
      <c r="J139" s="71"/>
      <c r="K139" s="71"/>
      <c r="L139" s="71"/>
      <c r="M139" s="71"/>
      <c r="N139" s="71"/>
      <c r="O139" s="71"/>
      <c r="P139" s="71"/>
      <c r="Q139" s="71"/>
      <c r="R139" s="71"/>
      <c r="S139" s="71"/>
      <c r="T139" s="71"/>
    </row>
    <row r="140" spans="1:20" ht="14.15" hidden="1" customHeight="1" x14ac:dyDescent="0.3">
      <c r="A140" s="71"/>
      <c r="B140" s="71"/>
      <c r="C140" s="71"/>
      <c r="D140" s="71"/>
      <c r="E140" s="71"/>
      <c r="F140" s="71"/>
      <c r="G140" s="71"/>
      <c r="H140" s="71"/>
      <c r="I140" s="71"/>
      <c r="J140" s="71"/>
      <c r="K140" s="71"/>
      <c r="L140" s="71"/>
      <c r="M140" s="71"/>
      <c r="N140" s="71"/>
      <c r="O140" s="71"/>
      <c r="P140" s="71"/>
      <c r="Q140" s="71"/>
      <c r="R140" s="71"/>
      <c r="S140" s="71"/>
      <c r="T140" s="71"/>
    </row>
    <row r="141" spans="1:20" ht="14.15" hidden="1" customHeight="1" x14ac:dyDescent="0.3">
      <c r="A141" s="71"/>
      <c r="B141" s="71"/>
      <c r="C141" s="71"/>
      <c r="D141" s="71"/>
      <c r="E141" s="71"/>
      <c r="F141" s="71"/>
      <c r="G141" s="71"/>
      <c r="H141" s="71"/>
      <c r="I141" s="71"/>
      <c r="J141" s="71"/>
      <c r="K141" s="71"/>
      <c r="L141" s="71"/>
      <c r="M141" s="71"/>
      <c r="N141" s="71"/>
      <c r="O141" s="71"/>
      <c r="P141" s="71"/>
      <c r="Q141" s="71"/>
      <c r="R141" s="71"/>
      <c r="S141" s="71"/>
      <c r="T141" s="71"/>
    </row>
    <row r="142" spans="1:20" ht="14.15" hidden="1" customHeight="1" x14ac:dyDescent="0.3">
      <c r="A142" s="71"/>
      <c r="B142" s="71"/>
      <c r="C142" s="71"/>
      <c r="D142" s="71"/>
      <c r="E142" s="71"/>
      <c r="F142" s="71"/>
      <c r="G142" s="71"/>
      <c r="H142" s="71"/>
      <c r="I142" s="71"/>
      <c r="J142" s="71"/>
      <c r="K142" s="71"/>
      <c r="L142" s="71"/>
      <c r="M142" s="71"/>
      <c r="N142" s="71"/>
      <c r="O142" s="71"/>
      <c r="P142" s="71"/>
      <c r="Q142" s="71"/>
      <c r="R142" s="71"/>
      <c r="S142" s="71"/>
      <c r="T142" s="71"/>
    </row>
    <row r="143" spans="1:20" ht="14.15" hidden="1" customHeight="1" x14ac:dyDescent="0.3">
      <c r="A143" s="71"/>
      <c r="B143" s="71"/>
      <c r="C143" s="71"/>
      <c r="D143" s="71"/>
      <c r="E143" s="71"/>
      <c r="F143" s="71"/>
      <c r="G143" s="71"/>
      <c r="H143" s="71"/>
      <c r="I143" s="71"/>
      <c r="J143" s="71"/>
      <c r="K143" s="71"/>
      <c r="L143" s="71"/>
      <c r="M143" s="71"/>
      <c r="N143" s="71"/>
      <c r="O143" s="71"/>
      <c r="P143" s="71"/>
      <c r="Q143" s="71"/>
      <c r="R143" s="71"/>
      <c r="S143" s="71"/>
      <c r="T143" s="71"/>
    </row>
    <row r="144" spans="1:20" ht="14.15" hidden="1" customHeight="1" x14ac:dyDescent="0.3">
      <c r="A144" s="71"/>
      <c r="B144" s="71"/>
      <c r="C144" s="71"/>
      <c r="D144" s="71"/>
      <c r="E144" s="71"/>
      <c r="F144" s="71"/>
      <c r="G144" s="71"/>
      <c r="H144" s="71"/>
      <c r="I144" s="71"/>
      <c r="J144" s="71"/>
      <c r="K144" s="71"/>
      <c r="L144" s="71"/>
      <c r="M144" s="71"/>
      <c r="N144" s="71"/>
      <c r="O144" s="71"/>
      <c r="P144" s="71"/>
      <c r="Q144" s="71"/>
      <c r="R144" s="71"/>
      <c r="S144" s="71"/>
      <c r="T144" s="71"/>
    </row>
    <row r="145" spans="1:20" ht="14.15" hidden="1" customHeight="1" x14ac:dyDescent="0.3">
      <c r="A145" s="71"/>
      <c r="B145" s="71"/>
      <c r="C145" s="71"/>
      <c r="D145" s="71"/>
      <c r="E145" s="71"/>
      <c r="F145" s="71"/>
      <c r="G145" s="71"/>
      <c r="H145" s="71"/>
      <c r="I145" s="71"/>
      <c r="J145" s="71"/>
      <c r="K145" s="71"/>
      <c r="L145" s="71"/>
      <c r="M145" s="71"/>
      <c r="N145" s="71"/>
      <c r="O145" s="71"/>
      <c r="P145" s="71"/>
      <c r="Q145" s="71"/>
      <c r="R145" s="71"/>
      <c r="S145" s="71"/>
      <c r="T145" s="71"/>
    </row>
    <row r="146" spans="1:20" ht="14.15" hidden="1" customHeight="1" x14ac:dyDescent="0.3">
      <c r="A146" s="71"/>
      <c r="B146" s="71"/>
      <c r="C146" s="71"/>
      <c r="D146" s="71"/>
      <c r="E146" s="71"/>
      <c r="F146" s="71"/>
      <c r="G146" s="71"/>
      <c r="H146" s="71"/>
      <c r="I146" s="71"/>
      <c r="J146" s="71"/>
      <c r="K146" s="71"/>
      <c r="L146" s="71"/>
      <c r="M146" s="71"/>
      <c r="N146" s="71"/>
      <c r="O146" s="71"/>
      <c r="P146" s="71"/>
      <c r="Q146" s="71"/>
      <c r="R146" s="71"/>
      <c r="S146" s="71"/>
      <c r="T146" s="71"/>
    </row>
    <row r="147" spans="1:20" ht="14.15" hidden="1" customHeight="1" x14ac:dyDescent="0.3">
      <c r="A147" s="71"/>
      <c r="B147" s="71"/>
      <c r="C147" s="71"/>
      <c r="D147" s="71"/>
      <c r="E147" s="71"/>
      <c r="F147" s="71"/>
      <c r="G147" s="71"/>
      <c r="H147" s="71"/>
      <c r="I147" s="71"/>
      <c r="J147" s="71"/>
      <c r="K147" s="71"/>
      <c r="L147" s="71"/>
      <c r="M147" s="71"/>
      <c r="N147" s="71"/>
      <c r="O147" s="71"/>
      <c r="P147" s="71"/>
      <c r="Q147" s="71"/>
      <c r="R147" s="71"/>
      <c r="S147" s="71"/>
      <c r="T147" s="71"/>
    </row>
    <row r="148" spans="1:20" ht="14.15" hidden="1" customHeight="1" x14ac:dyDescent="0.3">
      <c r="A148" s="71"/>
      <c r="B148" s="71"/>
      <c r="C148" s="71"/>
      <c r="D148" s="71"/>
      <c r="E148" s="71"/>
      <c r="F148" s="71"/>
      <c r="G148" s="71"/>
      <c r="H148" s="71"/>
      <c r="I148" s="71"/>
      <c r="J148" s="71"/>
      <c r="K148" s="71"/>
      <c r="L148" s="71"/>
      <c r="M148" s="71"/>
      <c r="N148" s="71"/>
      <c r="O148" s="71"/>
      <c r="P148" s="71"/>
      <c r="Q148" s="71"/>
      <c r="R148" s="71"/>
      <c r="S148" s="71"/>
      <c r="T148" s="71"/>
    </row>
    <row r="149" spans="1:20" ht="14.15" hidden="1" customHeight="1" x14ac:dyDescent="0.3">
      <c r="A149" s="71"/>
      <c r="B149" s="71"/>
      <c r="C149" s="71"/>
      <c r="D149" s="71"/>
      <c r="E149" s="71"/>
      <c r="F149" s="71"/>
      <c r="G149" s="71"/>
      <c r="H149" s="71"/>
      <c r="I149" s="71"/>
      <c r="J149" s="71"/>
      <c r="K149" s="71"/>
      <c r="L149" s="71"/>
      <c r="M149" s="71"/>
      <c r="N149" s="71"/>
      <c r="O149" s="71"/>
      <c r="P149" s="71"/>
      <c r="Q149" s="71"/>
      <c r="R149" s="71"/>
      <c r="S149" s="71"/>
      <c r="T149" s="71"/>
    </row>
    <row r="150" spans="1:20" ht="14.15" hidden="1" customHeight="1" x14ac:dyDescent="0.3">
      <c r="A150" s="71"/>
      <c r="B150" s="71"/>
      <c r="C150" s="71"/>
      <c r="D150" s="71"/>
      <c r="E150" s="71"/>
      <c r="F150" s="71"/>
      <c r="G150" s="71"/>
      <c r="H150" s="71"/>
      <c r="I150" s="71"/>
      <c r="J150" s="71"/>
      <c r="K150" s="71"/>
      <c r="L150" s="71"/>
      <c r="M150" s="71"/>
      <c r="N150" s="71"/>
      <c r="O150" s="71"/>
      <c r="P150" s="71"/>
      <c r="Q150" s="71"/>
      <c r="R150" s="71"/>
      <c r="S150" s="71"/>
      <c r="T150" s="71"/>
    </row>
    <row r="151" spans="1:20" ht="14.15" hidden="1" customHeight="1" x14ac:dyDescent="0.3">
      <c r="A151" s="71"/>
      <c r="B151" s="71"/>
      <c r="C151" s="71"/>
      <c r="D151" s="71"/>
      <c r="E151" s="71"/>
      <c r="F151" s="71"/>
      <c r="G151" s="71"/>
      <c r="H151" s="71"/>
      <c r="I151" s="71"/>
      <c r="J151" s="71"/>
      <c r="K151" s="71"/>
      <c r="L151" s="71"/>
      <c r="M151" s="71"/>
      <c r="N151" s="71"/>
      <c r="O151" s="71"/>
      <c r="P151" s="71"/>
      <c r="Q151" s="71"/>
      <c r="R151" s="71"/>
      <c r="S151" s="71"/>
      <c r="T151" s="71"/>
    </row>
    <row r="152" spans="1:20" ht="14.15" hidden="1" customHeight="1" x14ac:dyDescent="0.3">
      <c r="A152" s="71"/>
      <c r="B152" s="71"/>
      <c r="C152" s="71"/>
      <c r="D152" s="71"/>
      <c r="E152" s="71"/>
      <c r="F152" s="71"/>
      <c r="G152" s="71"/>
      <c r="H152" s="71"/>
      <c r="I152" s="71"/>
      <c r="J152" s="71"/>
      <c r="K152" s="71"/>
      <c r="L152" s="71"/>
      <c r="M152" s="71"/>
      <c r="N152" s="71"/>
      <c r="O152" s="71"/>
      <c r="P152" s="71"/>
      <c r="Q152" s="71"/>
      <c r="R152" s="71"/>
      <c r="S152" s="71"/>
      <c r="T152" s="71"/>
    </row>
    <row r="153" spans="1:20" ht="14.15" hidden="1" customHeight="1" x14ac:dyDescent="0.3">
      <c r="A153" s="71"/>
      <c r="B153" s="71"/>
      <c r="C153" s="71"/>
      <c r="D153" s="71"/>
      <c r="E153" s="71"/>
      <c r="F153" s="71"/>
      <c r="G153" s="71"/>
      <c r="H153" s="71"/>
      <c r="I153" s="71"/>
      <c r="J153" s="71"/>
      <c r="K153" s="71"/>
      <c r="L153" s="71"/>
      <c r="M153" s="71"/>
      <c r="N153" s="71"/>
      <c r="O153" s="71"/>
      <c r="P153" s="71"/>
      <c r="Q153" s="71"/>
      <c r="R153" s="71"/>
      <c r="S153" s="71"/>
      <c r="T153" s="71"/>
    </row>
    <row r="154" spans="1:20" ht="14.15" hidden="1" customHeight="1" x14ac:dyDescent="0.3">
      <c r="A154" s="71"/>
      <c r="B154" s="71"/>
      <c r="C154" s="71"/>
      <c r="D154" s="71"/>
      <c r="E154" s="71"/>
      <c r="F154" s="71"/>
      <c r="G154" s="71"/>
      <c r="H154" s="71"/>
      <c r="I154" s="71"/>
      <c r="J154" s="71"/>
      <c r="K154" s="71"/>
      <c r="L154" s="71"/>
      <c r="M154" s="71"/>
      <c r="N154" s="71"/>
      <c r="O154" s="71"/>
      <c r="P154" s="71"/>
      <c r="Q154" s="71"/>
      <c r="R154" s="71"/>
      <c r="S154" s="71"/>
      <c r="T154" s="71"/>
    </row>
    <row r="155" spans="1:20" ht="14.15" hidden="1" customHeight="1" x14ac:dyDescent="0.3">
      <c r="A155" s="71"/>
      <c r="B155" s="71"/>
      <c r="C155" s="71"/>
      <c r="D155" s="71"/>
      <c r="E155" s="71"/>
      <c r="F155" s="71"/>
      <c r="G155" s="71"/>
      <c r="H155" s="71"/>
      <c r="I155" s="71"/>
      <c r="J155" s="71"/>
      <c r="K155" s="71"/>
      <c r="L155" s="71"/>
      <c r="M155" s="71"/>
      <c r="N155" s="71"/>
      <c r="O155" s="71"/>
      <c r="P155" s="71"/>
      <c r="Q155" s="71"/>
      <c r="R155" s="71"/>
      <c r="S155" s="71"/>
      <c r="T155" s="71"/>
    </row>
    <row r="156" spans="1:20" ht="14.15" hidden="1" customHeight="1" x14ac:dyDescent="0.3">
      <c r="A156" s="71"/>
      <c r="B156" s="71"/>
      <c r="C156" s="71"/>
      <c r="D156" s="71"/>
      <c r="E156" s="71"/>
      <c r="F156" s="71"/>
      <c r="G156" s="71"/>
      <c r="H156" s="71"/>
      <c r="I156" s="71"/>
      <c r="J156" s="71"/>
      <c r="K156" s="71"/>
      <c r="L156" s="71"/>
      <c r="M156" s="71"/>
      <c r="N156" s="71"/>
      <c r="O156" s="71"/>
      <c r="P156" s="71"/>
      <c r="Q156" s="71"/>
      <c r="R156" s="71"/>
      <c r="S156" s="71"/>
      <c r="T156" s="71"/>
    </row>
    <row r="157" spans="1:20" ht="14.15" hidden="1" customHeight="1" x14ac:dyDescent="0.3">
      <c r="A157" s="71"/>
      <c r="B157" s="71"/>
      <c r="C157" s="71"/>
      <c r="D157" s="71"/>
      <c r="E157" s="71"/>
      <c r="F157" s="71"/>
      <c r="G157" s="71"/>
      <c r="H157" s="71"/>
      <c r="I157" s="71"/>
      <c r="J157" s="71"/>
      <c r="K157" s="71"/>
      <c r="L157" s="71"/>
      <c r="M157" s="71"/>
      <c r="N157" s="71"/>
      <c r="O157" s="71"/>
      <c r="P157" s="71"/>
      <c r="Q157" s="71"/>
      <c r="R157" s="71"/>
      <c r="S157" s="71"/>
      <c r="T157" s="71"/>
    </row>
    <row r="158" spans="1:20" ht="14.15" hidden="1" customHeight="1" x14ac:dyDescent="0.3">
      <c r="A158" s="71"/>
      <c r="B158" s="71"/>
      <c r="C158" s="71"/>
      <c r="D158" s="71"/>
      <c r="E158" s="71"/>
      <c r="F158" s="71"/>
      <c r="G158" s="71"/>
      <c r="H158" s="71"/>
      <c r="I158" s="71"/>
      <c r="J158" s="71"/>
      <c r="K158" s="71"/>
      <c r="L158" s="71"/>
      <c r="M158" s="71"/>
      <c r="N158" s="71"/>
      <c r="O158" s="71"/>
      <c r="P158" s="71"/>
      <c r="Q158" s="71"/>
      <c r="R158" s="71"/>
      <c r="S158" s="71"/>
      <c r="T158" s="71"/>
    </row>
    <row r="159" spans="1:20" ht="14.15" hidden="1" customHeight="1" x14ac:dyDescent="0.3">
      <c r="A159" s="71"/>
      <c r="B159" s="71"/>
      <c r="C159" s="71"/>
      <c r="D159" s="71"/>
      <c r="E159" s="71"/>
      <c r="F159" s="71"/>
      <c r="G159" s="71"/>
      <c r="H159" s="71"/>
      <c r="I159" s="71"/>
      <c r="J159" s="71"/>
      <c r="K159" s="71"/>
      <c r="L159" s="71"/>
      <c r="M159" s="71"/>
      <c r="N159" s="71"/>
      <c r="O159" s="71"/>
      <c r="P159" s="71"/>
      <c r="Q159" s="71"/>
      <c r="R159" s="71"/>
      <c r="S159" s="71"/>
      <c r="T159" s="71"/>
    </row>
    <row r="160" spans="1:20" ht="14.15" hidden="1" customHeight="1" x14ac:dyDescent="0.3">
      <c r="A160" s="71"/>
      <c r="B160" s="71"/>
      <c r="C160" s="71"/>
      <c r="D160" s="71"/>
      <c r="E160" s="71"/>
      <c r="F160" s="71"/>
      <c r="G160" s="71"/>
      <c r="H160" s="71"/>
      <c r="I160" s="71"/>
      <c r="J160" s="71"/>
      <c r="K160" s="71"/>
      <c r="L160" s="71"/>
      <c r="M160" s="71"/>
      <c r="N160" s="71"/>
      <c r="O160" s="71"/>
      <c r="P160" s="71"/>
      <c r="Q160" s="71"/>
      <c r="R160" s="71"/>
      <c r="S160" s="71"/>
      <c r="T160" s="71"/>
    </row>
    <row r="161" spans="1:20" ht="14.15" hidden="1" customHeight="1" x14ac:dyDescent="0.3">
      <c r="A161" s="71"/>
      <c r="B161" s="71"/>
      <c r="C161" s="71"/>
      <c r="D161" s="71"/>
      <c r="E161" s="71"/>
      <c r="F161" s="71"/>
      <c r="G161" s="71"/>
      <c r="H161" s="71"/>
      <c r="I161" s="71"/>
      <c r="J161" s="71"/>
      <c r="K161" s="71"/>
      <c r="L161" s="71"/>
      <c r="M161" s="71"/>
      <c r="N161" s="71"/>
      <c r="O161" s="71"/>
      <c r="P161" s="71"/>
      <c r="Q161" s="71"/>
      <c r="R161" s="71"/>
      <c r="S161" s="71"/>
      <c r="T161" s="71"/>
    </row>
    <row r="162" spans="1:20" ht="14.15" hidden="1" customHeight="1" x14ac:dyDescent="0.3">
      <c r="A162" s="71"/>
      <c r="B162" s="71"/>
      <c r="C162" s="71"/>
      <c r="D162" s="71"/>
      <c r="E162" s="71"/>
      <c r="F162" s="71"/>
      <c r="G162" s="71"/>
      <c r="H162" s="71"/>
      <c r="I162" s="71"/>
      <c r="J162" s="71"/>
      <c r="K162" s="71"/>
      <c r="L162" s="71"/>
      <c r="M162" s="71"/>
      <c r="N162" s="71"/>
      <c r="O162" s="71"/>
      <c r="P162" s="71"/>
      <c r="Q162" s="71"/>
      <c r="R162" s="71"/>
      <c r="S162" s="71"/>
      <c r="T162" s="71"/>
    </row>
    <row r="163" spans="1:20" ht="14.15" hidden="1" customHeight="1" x14ac:dyDescent="0.3">
      <c r="A163" s="71"/>
      <c r="B163" s="71"/>
      <c r="C163" s="71"/>
      <c r="D163" s="71"/>
      <c r="E163" s="71"/>
      <c r="F163" s="71"/>
      <c r="G163" s="71"/>
      <c r="H163" s="71"/>
      <c r="I163" s="71"/>
      <c r="J163" s="71"/>
      <c r="K163" s="71"/>
      <c r="L163" s="71"/>
      <c r="M163" s="71"/>
      <c r="N163" s="71"/>
      <c r="O163" s="71"/>
      <c r="P163" s="71"/>
      <c r="Q163" s="71"/>
      <c r="R163" s="71"/>
      <c r="S163" s="71"/>
      <c r="T163" s="71"/>
    </row>
    <row r="164" spans="1:20" ht="14.15" hidden="1" customHeight="1" x14ac:dyDescent="0.3">
      <c r="A164" s="71"/>
      <c r="B164" s="71"/>
      <c r="C164" s="71"/>
      <c r="D164" s="71"/>
      <c r="E164" s="71"/>
      <c r="F164" s="71"/>
      <c r="G164" s="71"/>
      <c r="H164" s="71"/>
      <c r="I164" s="71"/>
      <c r="J164" s="71"/>
      <c r="K164" s="71"/>
      <c r="L164" s="71"/>
      <c r="M164" s="71"/>
      <c r="N164" s="71"/>
      <c r="O164" s="71"/>
      <c r="P164" s="71"/>
      <c r="Q164" s="71"/>
      <c r="R164" s="71"/>
      <c r="S164" s="71"/>
      <c r="T164" s="71"/>
    </row>
    <row r="165" spans="1:20" ht="14.15" hidden="1" customHeight="1" x14ac:dyDescent="0.3">
      <c r="A165" s="71"/>
      <c r="B165" s="71"/>
      <c r="C165" s="71"/>
      <c r="D165" s="71"/>
      <c r="E165" s="71"/>
      <c r="F165" s="71"/>
      <c r="G165" s="71"/>
      <c r="H165" s="71"/>
      <c r="I165" s="71"/>
      <c r="J165" s="71"/>
      <c r="K165" s="71"/>
      <c r="L165" s="71"/>
      <c r="M165" s="71"/>
      <c r="N165" s="71"/>
      <c r="O165" s="71"/>
      <c r="P165" s="71"/>
      <c r="Q165" s="71"/>
      <c r="R165" s="71"/>
      <c r="S165" s="71"/>
      <c r="T165" s="71"/>
    </row>
    <row r="166" spans="1:20" ht="14.15" hidden="1" customHeight="1" x14ac:dyDescent="0.3">
      <c r="A166" s="71"/>
      <c r="B166" s="71"/>
      <c r="C166" s="71"/>
      <c r="D166" s="71"/>
      <c r="E166" s="71"/>
      <c r="F166" s="71"/>
      <c r="G166" s="71"/>
      <c r="H166" s="71"/>
      <c r="I166" s="71"/>
      <c r="J166" s="71"/>
      <c r="K166" s="71"/>
      <c r="L166" s="71"/>
      <c r="M166" s="71"/>
      <c r="N166" s="71"/>
      <c r="O166" s="71"/>
      <c r="P166" s="71"/>
      <c r="Q166" s="71"/>
      <c r="R166" s="71"/>
      <c r="S166" s="71"/>
      <c r="T166" s="71"/>
    </row>
    <row r="167" spans="1:20" ht="14.15" hidden="1" customHeight="1" x14ac:dyDescent="0.3">
      <c r="A167" s="71"/>
      <c r="B167" s="71"/>
      <c r="C167" s="71"/>
      <c r="D167" s="71"/>
      <c r="E167" s="71"/>
      <c r="F167" s="71"/>
      <c r="G167" s="71"/>
      <c r="H167" s="71"/>
      <c r="I167" s="71"/>
      <c r="J167" s="71"/>
      <c r="K167" s="71"/>
      <c r="L167" s="71"/>
      <c r="M167" s="71"/>
      <c r="N167" s="71"/>
      <c r="O167" s="71"/>
      <c r="P167" s="71"/>
      <c r="Q167" s="71"/>
      <c r="R167" s="71"/>
      <c r="S167" s="71"/>
      <c r="T167" s="71"/>
    </row>
    <row r="168" spans="1:20" ht="14.15" hidden="1" customHeight="1" x14ac:dyDescent="0.3">
      <c r="A168" s="71"/>
      <c r="B168" s="71"/>
      <c r="C168" s="71"/>
      <c r="D168" s="71"/>
      <c r="E168" s="71"/>
      <c r="F168" s="71"/>
      <c r="G168" s="71"/>
      <c r="H168" s="71"/>
      <c r="I168" s="71"/>
      <c r="J168" s="71"/>
      <c r="K168" s="71"/>
      <c r="L168" s="71"/>
      <c r="M168" s="71"/>
      <c r="N168" s="71"/>
      <c r="O168" s="71"/>
      <c r="P168" s="71"/>
      <c r="Q168" s="71"/>
      <c r="R168" s="71"/>
      <c r="S168" s="71"/>
      <c r="T168" s="71"/>
    </row>
    <row r="169" spans="1:20" ht="14.15" hidden="1" customHeight="1" x14ac:dyDescent="0.3">
      <c r="A169" s="71"/>
      <c r="B169" s="71"/>
      <c r="C169" s="71"/>
      <c r="D169" s="71"/>
      <c r="E169" s="71"/>
      <c r="F169" s="71"/>
      <c r="G169" s="71"/>
      <c r="H169" s="71"/>
      <c r="I169" s="71"/>
      <c r="J169" s="71"/>
      <c r="K169" s="71"/>
      <c r="L169" s="71"/>
      <c r="M169" s="71"/>
      <c r="N169" s="71"/>
      <c r="O169" s="71"/>
      <c r="P169" s="71"/>
      <c r="Q169" s="71"/>
      <c r="R169" s="71"/>
      <c r="S169" s="71"/>
      <c r="T169" s="71"/>
    </row>
    <row r="170" spans="1:20" ht="14.15" hidden="1" customHeight="1" x14ac:dyDescent="0.3">
      <c r="A170" s="71"/>
      <c r="B170" s="71"/>
      <c r="C170" s="71"/>
      <c r="D170" s="71"/>
      <c r="E170" s="71"/>
      <c r="F170" s="71"/>
      <c r="G170" s="71"/>
      <c r="H170" s="71"/>
      <c r="I170" s="71"/>
      <c r="J170" s="71"/>
      <c r="K170" s="71"/>
      <c r="L170" s="71"/>
      <c r="M170" s="71"/>
      <c r="N170" s="71"/>
      <c r="O170" s="71"/>
      <c r="P170" s="71"/>
      <c r="Q170" s="71"/>
      <c r="R170" s="71"/>
      <c r="S170" s="71"/>
      <c r="T170" s="71"/>
    </row>
    <row r="171" spans="1:20" ht="14.15" hidden="1" customHeight="1" x14ac:dyDescent="0.3">
      <c r="A171" s="71"/>
      <c r="B171" s="71"/>
      <c r="C171" s="71"/>
      <c r="D171" s="71"/>
      <c r="E171" s="71"/>
      <c r="F171" s="71"/>
      <c r="G171" s="71"/>
      <c r="H171" s="71"/>
      <c r="I171" s="71"/>
      <c r="J171" s="71"/>
      <c r="K171" s="71"/>
      <c r="L171" s="71"/>
      <c r="M171" s="71"/>
      <c r="N171" s="71"/>
      <c r="O171" s="71"/>
      <c r="P171" s="71"/>
      <c r="Q171" s="71"/>
      <c r="R171" s="71"/>
      <c r="S171" s="71"/>
      <c r="T171" s="71"/>
    </row>
    <row r="172" spans="1:20" ht="14.15" hidden="1" customHeight="1" x14ac:dyDescent="0.3">
      <c r="A172" s="71"/>
      <c r="B172" s="71"/>
      <c r="C172" s="71"/>
      <c r="D172" s="71"/>
      <c r="E172" s="71"/>
      <c r="F172" s="71"/>
      <c r="G172" s="71"/>
      <c r="H172" s="71"/>
      <c r="I172" s="71"/>
      <c r="J172" s="71"/>
      <c r="K172" s="71"/>
      <c r="L172" s="71"/>
      <c r="M172" s="71"/>
      <c r="N172" s="71"/>
      <c r="O172" s="71"/>
      <c r="P172" s="71"/>
      <c r="Q172" s="71"/>
      <c r="R172" s="71"/>
      <c r="S172" s="71"/>
      <c r="T172" s="71"/>
    </row>
    <row r="173" spans="1:20" ht="14.15" hidden="1" customHeight="1" x14ac:dyDescent="0.3">
      <c r="A173" s="71"/>
      <c r="B173" s="71"/>
      <c r="C173" s="71"/>
      <c r="D173" s="71"/>
      <c r="E173" s="71"/>
      <c r="F173" s="71"/>
      <c r="G173" s="71"/>
      <c r="H173" s="71"/>
      <c r="I173" s="71"/>
      <c r="J173" s="71"/>
      <c r="K173" s="71"/>
      <c r="L173" s="71"/>
      <c r="M173" s="71"/>
      <c r="N173" s="71"/>
      <c r="O173" s="71"/>
      <c r="P173" s="71"/>
      <c r="Q173" s="71"/>
      <c r="R173" s="71"/>
      <c r="S173" s="71"/>
      <c r="T173" s="71"/>
    </row>
    <row r="174" spans="1:20" ht="14.15" hidden="1" customHeight="1" x14ac:dyDescent="0.3">
      <c r="A174" s="71"/>
      <c r="B174" s="71"/>
      <c r="C174" s="71"/>
      <c r="D174" s="71"/>
      <c r="E174" s="71"/>
      <c r="F174" s="71"/>
      <c r="G174" s="71"/>
      <c r="H174" s="71"/>
      <c r="I174" s="71"/>
      <c r="J174" s="71"/>
      <c r="K174" s="71"/>
      <c r="L174" s="71"/>
      <c r="M174" s="71"/>
      <c r="N174" s="71"/>
      <c r="O174" s="71"/>
      <c r="P174" s="71"/>
      <c r="Q174" s="71"/>
      <c r="R174" s="71"/>
      <c r="S174" s="71"/>
      <c r="T174" s="71"/>
    </row>
    <row r="175" spans="1:20" ht="14.15" hidden="1" customHeight="1" x14ac:dyDescent="0.3">
      <c r="A175" s="71"/>
      <c r="B175" s="71"/>
      <c r="C175" s="71"/>
      <c r="D175" s="71"/>
      <c r="E175" s="71"/>
      <c r="F175" s="71"/>
      <c r="G175" s="71"/>
      <c r="H175" s="71"/>
      <c r="I175" s="71"/>
      <c r="J175" s="71"/>
      <c r="K175" s="71"/>
      <c r="L175" s="71"/>
      <c r="M175" s="71"/>
      <c r="N175" s="71"/>
      <c r="O175" s="71"/>
      <c r="P175" s="71"/>
      <c r="Q175" s="71"/>
      <c r="R175" s="71"/>
      <c r="S175" s="71"/>
      <c r="T175" s="71"/>
    </row>
    <row r="176" spans="1:20" ht="14.15" hidden="1" customHeight="1" x14ac:dyDescent="0.3">
      <c r="A176" s="71"/>
      <c r="B176" s="71"/>
      <c r="C176" s="71"/>
      <c r="D176" s="71"/>
      <c r="E176" s="71"/>
      <c r="F176" s="71"/>
      <c r="G176" s="71"/>
      <c r="H176" s="71"/>
      <c r="I176" s="71"/>
      <c r="J176" s="71"/>
      <c r="K176" s="71"/>
      <c r="L176" s="71"/>
      <c r="M176" s="71"/>
      <c r="N176" s="71"/>
      <c r="O176" s="71"/>
      <c r="P176" s="71"/>
      <c r="Q176" s="71"/>
      <c r="R176" s="71"/>
      <c r="S176" s="71"/>
      <c r="T176" s="71"/>
    </row>
    <row r="177" spans="1:20" ht="14.15" hidden="1" customHeight="1" x14ac:dyDescent="0.3">
      <c r="A177" s="71"/>
      <c r="B177" s="71"/>
      <c r="C177" s="71"/>
      <c r="D177" s="71"/>
      <c r="E177" s="71"/>
      <c r="F177" s="71"/>
      <c r="G177" s="71"/>
      <c r="H177" s="71"/>
      <c r="I177" s="71"/>
      <c r="J177" s="71"/>
      <c r="K177" s="71"/>
      <c r="L177" s="71"/>
      <c r="M177" s="71"/>
      <c r="N177" s="71"/>
      <c r="O177" s="71"/>
      <c r="P177" s="71"/>
      <c r="Q177" s="71"/>
      <c r="R177" s="71"/>
      <c r="S177" s="71"/>
      <c r="T177" s="71"/>
    </row>
    <row r="178" spans="1:20" ht="14.15" hidden="1" customHeight="1" x14ac:dyDescent="0.3">
      <c r="A178" s="71"/>
      <c r="B178" s="71"/>
      <c r="C178" s="71"/>
      <c r="D178" s="71"/>
      <c r="E178" s="71"/>
      <c r="F178" s="71"/>
      <c r="G178" s="71"/>
      <c r="H178" s="71"/>
      <c r="I178" s="71"/>
      <c r="J178" s="71"/>
      <c r="K178" s="71"/>
      <c r="L178" s="71"/>
      <c r="M178" s="71"/>
      <c r="N178" s="71"/>
      <c r="O178" s="71"/>
      <c r="P178" s="71"/>
      <c r="Q178" s="71"/>
      <c r="R178" s="71"/>
      <c r="S178" s="71"/>
      <c r="T178" s="71"/>
    </row>
    <row r="179" spans="1:20" ht="14.15" hidden="1" customHeight="1" x14ac:dyDescent="0.3">
      <c r="A179" s="71"/>
      <c r="B179" s="71"/>
      <c r="C179" s="71"/>
      <c r="D179" s="71"/>
      <c r="E179" s="71"/>
      <c r="F179" s="71"/>
      <c r="G179" s="71"/>
      <c r="H179" s="71"/>
      <c r="I179" s="71"/>
      <c r="J179" s="71"/>
      <c r="K179" s="71"/>
      <c r="L179" s="71"/>
      <c r="M179" s="71"/>
      <c r="N179" s="71"/>
      <c r="O179" s="71"/>
      <c r="P179" s="71"/>
      <c r="Q179" s="71"/>
      <c r="R179" s="71"/>
      <c r="S179" s="71"/>
      <c r="T179" s="71"/>
    </row>
    <row r="180" spans="1:20" ht="14.15" hidden="1" customHeight="1" x14ac:dyDescent="0.3">
      <c r="A180" s="71"/>
      <c r="B180" s="71"/>
      <c r="C180" s="71"/>
      <c r="D180" s="71"/>
      <c r="E180" s="71"/>
      <c r="F180" s="71"/>
      <c r="G180" s="71"/>
      <c r="H180" s="71"/>
      <c r="I180" s="71"/>
      <c r="J180" s="71"/>
      <c r="K180" s="71"/>
      <c r="L180" s="71"/>
      <c r="M180" s="71"/>
      <c r="N180" s="71"/>
      <c r="O180" s="71"/>
      <c r="P180" s="71"/>
      <c r="Q180" s="71"/>
      <c r="R180" s="71"/>
      <c r="S180" s="71"/>
      <c r="T180" s="71"/>
    </row>
    <row r="181" spans="1:20" ht="14.15" hidden="1" customHeight="1" x14ac:dyDescent="0.3">
      <c r="A181" s="71"/>
      <c r="B181" s="71"/>
      <c r="C181" s="71"/>
      <c r="D181" s="71"/>
      <c r="E181" s="71"/>
      <c r="F181" s="71"/>
      <c r="G181" s="71"/>
      <c r="H181" s="71"/>
      <c r="I181" s="71"/>
      <c r="J181" s="71"/>
      <c r="K181" s="71"/>
      <c r="L181" s="71"/>
      <c r="M181" s="71"/>
      <c r="N181" s="71"/>
      <c r="O181" s="71"/>
      <c r="P181" s="71"/>
      <c r="Q181" s="71"/>
      <c r="R181" s="71"/>
      <c r="S181" s="71"/>
      <c r="T181" s="71"/>
    </row>
    <row r="182" spans="1:20" ht="14.15" hidden="1" customHeight="1" x14ac:dyDescent="0.3">
      <c r="A182" s="71"/>
      <c r="B182" s="71"/>
      <c r="C182" s="71"/>
      <c r="D182" s="71"/>
      <c r="E182" s="71"/>
      <c r="F182" s="71"/>
      <c r="G182" s="71"/>
      <c r="H182" s="71"/>
      <c r="I182" s="71"/>
      <c r="J182" s="71"/>
      <c r="K182" s="71"/>
      <c r="L182" s="71"/>
      <c r="M182" s="71"/>
      <c r="N182" s="71"/>
      <c r="O182" s="71"/>
      <c r="P182" s="71"/>
      <c r="Q182" s="71"/>
      <c r="R182" s="71"/>
      <c r="S182" s="71"/>
      <c r="T182" s="71"/>
    </row>
    <row r="183" spans="1:20" ht="14.15" hidden="1" customHeight="1" x14ac:dyDescent="0.3">
      <c r="A183" s="71"/>
      <c r="B183" s="71"/>
      <c r="C183" s="71"/>
      <c r="D183" s="71"/>
      <c r="E183" s="71"/>
      <c r="F183" s="71"/>
      <c r="G183" s="71"/>
      <c r="H183" s="71"/>
      <c r="I183" s="71"/>
      <c r="J183" s="71"/>
      <c r="K183" s="71"/>
      <c r="L183" s="71"/>
      <c r="M183" s="71"/>
      <c r="N183" s="71"/>
      <c r="O183" s="71"/>
      <c r="P183" s="71"/>
      <c r="Q183" s="71"/>
      <c r="R183" s="71"/>
      <c r="S183" s="71"/>
      <c r="T183" s="71"/>
    </row>
    <row r="184" spans="1:20" ht="14.15" hidden="1" customHeight="1" x14ac:dyDescent="0.3">
      <c r="A184" s="71"/>
      <c r="B184" s="71"/>
      <c r="C184" s="71"/>
      <c r="D184" s="71"/>
      <c r="E184" s="71"/>
      <c r="F184" s="71"/>
      <c r="G184" s="71"/>
      <c r="H184" s="71"/>
      <c r="I184" s="71"/>
      <c r="J184" s="71"/>
      <c r="K184" s="71"/>
      <c r="L184" s="71"/>
      <c r="M184" s="71"/>
      <c r="N184" s="71"/>
      <c r="O184" s="71"/>
      <c r="P184" s="71"/>
      <c r="Q184" s="71"/>
      <c r="R184" s="71"/>
      <c r="S184" s="71"/>
      <c r="T184" s="71"/>
    </row>
    <row r="185" spans="1:20" ht="14.15" hidden="1" customHeight="1" x14ac:dyDescent="0.3">
      <c r="A185" s="71"/>
      <c r="B185" s="71"/>
      <c r="C185" s="71"/>
      <c r="D185" s="71"/>
      <c r="E185" s="71"/>
      <c r="F185" s="71"/>
      <c r="G185" s="71"/>
      <c r="H185" s="71"/>
      <c r="I185" s="71"/>
      <c r="J185" s="71"/>
      <c r="K185" s="71"/>
      <c r="L185" s="71"/>
      <c r="M185" s="71"/>
      <c r="N185" s="71"/>
      <c r="O185" s="71"/>
      <c r="P185" s="71"/>
      <c r="Q185" s="71"/>
      <c r="R185" s="71"/>
      <c r="S185" s="71"/>
      <c r="T185" s="71"/>
    </row>
    <row r="186" spans="1:20" ht="14.15" hidden="1" customHeight="1" x14ac:dyDescent="0.3">
      <c r="A186" s="71"/>
      <c r="B186" s="71"/>
      <c r="C186" s="71"/>
      <c r="D186" s="71"/>
      <c r="E186" s="71"/>
      <c r="F186" s="71"/>
      <c r="G186" s="71"/>
      <c r="H186" s="71"/>
      <c r="I186" s="71"/>
      <c r="J186" s="71"/>
      <c r="K186" s="71"/>
      <c r="L186" s="71"/>
      <c r="M186" s="71"/>
      <c r="N186" s="71"/>
      <c r="O186" s="71"/>
      <c r="P186" s="71"/>
      <c r="Q186" s="71"/>
      <c r="R186" s="71"/>
      <c r="S186" s="71"/>
      <c r="T186" s="71"/>
    </row>
    <row r="187" spans="1:20" ht="14.15" hidden="1" customHeight="1" x14ac:dyDescent="0.3">
      <c r="A187" s="71"/>
      <c r="B187" s="71"/>
      <c r="C187" s="71"/>
      <c r="D187" s="71"/>
      <c r="E187" s="71"/>
      <c r="F187" s="71"/>
      <c r="G187" s="71"/>
      <c r="H187" s="71"/>
      <c r="I187" s="71"/>
      <c r="J187" s="71"/>
      <c r="K187" s="71"/>
      <c r="L187" s="71"/>
      <c r="M187" s="71"/>
      <c r="N187" s="71"/>
      <c r="O187" s="71"/>
      <c r="P187" s="71"/>
      <c r="Q187" s="71"/>
      <c r="R187" s="71"/>
      <c r="S187" s="71"/>
      <c r="T187" s="71"/>
    </row>
    <row r="188" spans="1:20" ht="14.15" hidden="1" customHeight="1" x14ac:dyDescent="0.3">
      <c r="A188" s="71"/>
      <c r="B188" s="71"/>
      <c r="C188" s="71"/>
      <c r="D188" s="71"/>
      <c r="E188" s="71"/>
      <c r="F188" s="71"/>
      <c r="G188" s="71"/>
      <c r="H188" s="71"/>
      <c r="I188" s="71"/>
      <c r="J188" s="71"/>
      <c r="K188" s="71"/>
      <c r="L188" s="71"/>
      <c r="M188" s="71"/>
      <c r="N188" s="71"/>
      <c r="O188" s="71"/>
      <c r="P188" s="71"/>
      <c r="Q188" s="71"/>
      <c r="R188" s="71"/>
      <c r="S188" s="71"/>
      <c r="T188" s="71"/>
    </row>
    <row r="189" spans="1:20" ht="14.15" hidden="1" customHeight="1" x14ac:dyDescent="0.3">
      <c r="A189" s="71"/>
      <c r="B189" s="71"/>
      <c r="C189" s="71"/>
      <c r="D189" s="71"/>
      <c r="E189" s="71"/>
      <c r="F189" s="71"/>
      <c r="G189" s="71"/>
      <c r="H189" s="71"/>
      <c r="I189" s="71"/>
      <c r="J189" s="71"/>
      <c r="K189" s="71"/>
      <c r="L189" s="71"/>
      <c r="M189" s="71"/>
      <c r="N189" s="71"/>
      <c r="O189" s="71"/>
      <c r="P189" s="71"/>
      <c r="Q189" s="71"/>
      <c r="R189" s="71"/>
      <c r="S189" s="71"/>
      <c r="T189" s="71"/>
    </row>
    <row r="190" spans="1:20" ht="14.15" hidden="1" customHeight="1" x14ac:dyDescent="0.3">
      <c r="A190" s="71"/>
      <c r="B190" s="71"/>
      <c r="C190" s="71"/>
      <c r="D190" s="71"/>
      <c r="E190" s="71"/>
      <c r="F190" s="71"/>
      <c r="G190" s="71"/>
      <c r="H190" s="71"/>
      <c r="I190" s="71"/>
      <c r="J190" s="71"/>
      <c r="K190" s="71"/>
      <c r="L190" s="71"/>
      <c r="M190" s="71"/>
      <c r="N190" s="71"/>
      <c r="O190" s="71"/>
      <c r="P190" s="71"/>
      <c r="Q190" s="71"/>
      <c r="R190" s="71"/>
      <c r="S190" s="71"/>
      <c r="T190" s="71"/>
    </row>
    <row r="191" spans="1:20" ht="14.15" hidden="1" customHeight="1" x14ac:dyDescent="0.3">
      <c r="A191" s="71"/>
      <c r="B191" s="71"/>
      <c r="C191" s="71"/>
      <c r="D191" s="71"/>
      <c r="E191" s="71"/>
      <c r="F191" s="71"/>
      <c r="G191" s="71"/>
      <c r="H191" s="71"/>
      <c r="I191" s="71"/>
      <c r="J191" s="71"/>
      <c r="K191" s="71"/>
      <c r="L191" s="71"/>
      <c r="M191" s="71"/>
      <c r="N191" s="71"/>
      <c r="O191" s="71"/>
      <c r="P191" s="71"/>
      <c r="Q191" s="71"/>
      <c r="R191" s="71"/>
      <c r="S191" s="71"/>
      <c r="T191" s="71"/>
    </row>
    <row r="192" spans="1:20" ht="14.15" hidden="1" customHeight="1" x14ac:dyDescent="0.3">
      <c r="A192" s="71"/>
      <c r="B192" s="71"/>
      <c r="C192" s="71"/>
      <c r="D192" s="71"/>
      <c r="E192" s="71"/>
      <c r="F192" s="71"/>
      <c r="G192" s="71"/>
      <c r="H192" s="71"/>
      <c r="I192" s="71"/>
      <c r="J192" s="71"/>
      <c r="K192" s="71"/>
      <c r="L192" s="71"/>
      <c r="M192" s="71"/>
      <c r="N192" s="71"/>
      <c r="O192" s="71"/>
      <c r="P192" s="71"/>
      <c r="Q192" s="71"/>
      <c r="R192" s="71"/>
      <c r="S192" s="71"/>
      <c r="T192" s="71"/>
    </row>
    <row r="193" spans="1:20" ht="14.15" hidden="1" customHeight="1" x14ac:dyDescent="0.3">
      <c r="A193" s="71"/>
      <c r="B193" s="71"/>
      <c r="C193" s="71"/>
      <c r="D193" s="71"/>
      <c r="E193" s="71"/>
      <c r="F193" s="71"/>
      <c r="G193" s="71"/>
      <c r="H193" s="71"/>
      <c r="I193" s="71"/>
      <c r="J193" s="71"/>
      <c r="K193" s="71"/>
      <c r="L193" s="71"/>
      <c r="M193" s="71"/>
      <c r="N193" s="71"/>
      <c r="O193" s="71"/>
      <c r="P193" s="71"/>
      <c r="Q193" s="71"/>
      <c r="R193" s="71"/>
      <c r="S193" s="71"/>
      <c r="T193" s="71"/>
    </row>
    <row r="194" spans="1:20" ht="14.15" hidden="1" customHeight="1" x14ac:dyDescent="0.3">
      <c r="A194" s="71"/>
      <c r="B194" s="71"/>
      <c r="C194" s="71"/>
      <c r="D194" s="71"/>
      <c r="E194" s="71"/>
      <c r="F194" s="71"/>
      <c r="G194" s="71"/>
      <c r="H194" s="71"/>
      <c r="I194" s="71"/>
      <c r="J194" s="71"/>
      <c r="K194" s="71"/>
      <c r="L194" s="71"/>
      <c r="M194" s="71"/>
      <c r="N194" s="71"/>
      <c r="O194" s="71"/>
      <c r="P194" s="71"/>
      <c r="Q194" s="71"/>
      <c r="R194" s="71"/>
      <c r="S194" s="71"/>
      <c r="T194" s="71"/>
    </row>
    <row r="195" spans="1:20" ht="14.15" hidden="1" customHeight="1" x14ac:dyDescent="0.3">
      <c r="A195" s="71"/>
      <c r="B195" s="71"/>
      <c r="C195" s="71"/>
      <c r="D195" s="71"/>
      <c r="E195" s="71"/>
      <c r="F195" s="71"/>
      <c r="G195" s="71"/>
      <c r="H195" s="71"/>
      <c r="I195" s="71"/>
      <c r="J195" s="71"/>
      <c r="K195" s="71"/>
      <c r="L195" s="71"/>
      <c r="M195" s="71"/>
      <c r="N195" s="71"/>
      <c r="O195" s="71"/>
      <c r="P195" s="71"/>
      <c r="Q195" s="71"/>
      <c r="R195" s="71"/>
      <c r="S195" s="71"/>
      <c r="T195" s="71"/>
    </row>
    <row r="196" spans="1:20" ht="14.15" hidden="1" customHeight="1" x14ac:dyDescent="0.3">
      <c r="A196" s="71"/>
      <c r="B196" s="71"/>
      <c r="C196" s="71"/>
      <c r="D196" s="71"/>
      <c r="E196" s="71"/>
      <c r="F196" s="71"/>
      <c r="G196" s="71"/>
      <c r="H196" s="71"/>
      <c r="I196" s="71"/>
      <c r="J196" s="71"/>
      <c r="K196" s="71"/>
      <c r="L196" s="71"/>
      <c r="M196" s="71"/>
      <c r="N196" s="71"/>
      <c r="O196" s="71"/>
      <c r="P196" s="71"/>
      <c r="Q196" s="71"/>
      <c r="R196" s="71"/>
      <c r="S196" s="71"/>
      <c r="T196" s="71"/>
    </row>
    <row r="197" spans="1:20" ht="14.15" hidden="1" customHeight="1" x14ac:dyDescent="0.3">
      <c r="A197" s="71"/>
      <c r="B197" s="71"/>
      <c r="C197" s="71"/>
      <c r="D197" s="71"/>
      <c r="E197" s="71"/>
      <c r="F197" s="71"/>
      <c r="G197" s="71"/>
      <c r="H197" s="71"/>
      <c r="I197" s="71"/>
      <c r="J197" s="71"/>
      <c r="K197" s="71"/>
      <c r="L197" s="71"/>
      <c r="M197" s="71"/>
      <c r="N197" s="71"/>
      <c r="O197" s="71"/>
      <c r="P197" s="71"/>
      <c r="Q197" s="71"/>
      <c r="R197" s="71"/>
      <c r="S197" s="71"/>
      <c r="T197" s="71"/>
    </row>
    <row r="198" spans="1:20" ht="14.15" hidden="1" customHeight="1" x14ac:dyDescent="0.3">
      <c r="A198" s="71"/>
      <c r="B198" s="71"/>
      <c r="C198" s="71"/>
      <c r="D198" s="71"/>
      <c r="E198" s="71"/>
      <c r="F198" s="71"/>
      <c r="G198" s="71"/>
      <c r="H198" s="71"/>
      <c r="I198" s="71"/>
      <c r="J198" s="71"/>
      <c r="K198" s="71"/>
      <c r="L198" s="71"/>
      <c r="M198" s="71"/>
      <c r="N198" s="71"/>
      <c r="O198" s="71"/>
      <c r="P198" s="71"/>
      <c r="Q198" s="71"/>
      <c r="R198" s="71"/>
      <c r="S198" s="71"/>
      <c r="T198" s="71"/>
    </row>
    <row r="199" spans="1:20" ht="14.15" hidden="1" customHeight="1" x14ac:dyDescent="0.3">
      <c r="A199" s="71"/>
      <c r="B199" s="71"/>
      <c r="C199" s="71"/>
      <c r="D199" s="71"/>
      <c r="E199" s="71"/>
      <c r="F199" s="71"/>
      <c r="G199" s="71"/>
      <c r="H199" s="71"/>
      <c r="I199" s="71"/>
      <c r="J199" s="71"/>
      <c r="K199" s="71"/>
      <c r="L199" s="71"/>
      <c r="M199" s="71"/>
      <c r="N199" s="71"/>
      <c r="O199" s="71"/>
      <c r="P199" s="71"/>
      <c r="Q199" s="71"/>
      <c r="R199" s="71"/>
      <c r="S199" s="71"/>
      <c r="T199" s="71"/>
    </row>
    <row r="200" spans="1:20" ht="14.15" hidden="1" customHeight="1" x14ac:dyDescent="0.3">
      <c r="A200" s="71"/>
      <c r="B200" s="71"/>
      <c r="C200" s="71"/>
      <c r="D200" s="71"/>
      <c r="E200" s="71"/>
      <c r="F200" s="71"/>
      <c r="G200" s="71"/>
      <c r="H200" s="71"/>
      <c r="I200" s="71"/>
      <c r="J200" s="71"/>
      <c r="K200" s="71"/>
      <c r="L200" s="71"/>
      <c r="M200" s="71"/>
      <c r="N200" s="71"/>
      <c r="O200" s="71"/>
      <c r="P200" s="71"/>
      <c r="Q200" s="71"/>
      <c r="R200" s="71"/>
      <c r="S200" s="71"/>
      <c r="T200" s="71"/>
    </row>
    <row r="201" spans="1:20" ht="14.15" hidden="1" customHeight="1" x14ac:dyDescent="0.3">
      <c r="A201" s="71"/>
      <c r="B201" s="71"/>
      <c r="C201" s="71"/>
      <c r="D201" s="71"/>
      <c r="E201" s="71"/>
      <c r="F201" s="71"/>
      <c r="G201" s="71"/>
      <c r="H201" s="71"/>
      <c r="I201" s="71"/>
      <c r="J201" s="71"/>
      <c r="K201" s="71"/>
      <c r="L201" s="71"/>
      <c r="M201" s="71"/>
      <c r="N201" s="71"/>
      <c r="O201" s="71"/>
      <c r="P201" s="71"/>
      <c r="Q201" s="71"/>
      <c r="R201" s="71"/>
      <c r="S201" s="71"/>
      <c r="T201" s="71"/>
    </row>
    <row r="202" spans="1:20" ht="14.15" hidden="1" customHeight="1" x14ac:dyDescent="0.3">
      <c r="A202" s="71"/>
      <c r="B202" s="71"/>
      <c r="C202" s="71"/>
      <c r="D202" s="71"/>
      <c r="E202" s="71"/>
      <c r="F202" s="71"/>
      <c r="G202" s="71"/>
      <c r="H202" s="71"/>
      <c r="I202" s="71"/>
      <c r="J202" s="71"/>
      <c r="K202" s="71"/>
      <c r="L202" s="71"/>
      <c r="M202" s="71"/>
      <c r="N202" s="71"/>
      <c r="O202" s="71"/>
      <c r="P202" s="71"/>
      <c r="Q202" s="71"/>
      <c r="R202" s="71"/>
      <c r="S202" s="71"/>
      <c r="T202" s="71"/>
    </row>
    <row r="203" spans="1:20" ht="14.15" hidden="1" customHeight="1" x14ac:dyDescent="0.3">
      <c r="A203" s="71"/>
      <c r="B203" s="71"/>
      <c r="C203" s="71"/>
      <c r="D203" s="71"/>
      <c r="E203" s="71"/>
      <c r="F203" s="71"/>
      <c r="G203" s="71"/>
      <c r="H203" s="71"/>
      <c r="I203" s="71"/>
      <c r="J203" s="71"/>
      <c r="K203" s="71"/>
      <c r="L203" s="71"/>
      <c r="M203" s="71"/>
      <c r="N203" s="71"/>
      <c r="O203" s="71"/>
      <c r="P203" s="71"/>
      <c r="Q203" s="71"/>
      <c r="R203" s="71"/>
      <c r="S203" s="71"/>
      <c r="T203" s="71"/>
    </row>
    <row r="204" spans="1:20" ht="14.15" hidden="1" customHeight="1" x14ac:dyDescent="0.3">
      <c r="A204" s="71"/>
      <c r="B204" s="71"/>
      <c r="C204" s="71"/>
      <c r="D204" s="71"/>
      <c r="E204" s="71"/>
      <c r="F204" s="71"/>
      <c r="G204" s="71"/>
      <c r="H204" s="71"/>
      <c r="I204" s="71"/>
      <c r="J204" s="71"/>
      <c r="K204" s="71"/>
      <c r="L204" s="71"/>
      <c r="M204" s="71"/>
      <c r="N204" s="71"/>
      <c r="O204" s="71"/>
      <c r="P204" s="71"/>
      <c r="Q204" s="71"/>
      <c r="R204" s="71"/>
      <c r="S204" s="71"/>
      <c r="T204" s="71"/>
    </row>
    <row r="205" spans="1:20" ht="14.15" hidden="1" customHeight="1" x14ac:dyDescent="0.3">
      <c r="A205" s="71"/>
      <c r="B205" s="71"/>
      <c r="C205" s="71"/>
      <c r="D205" s="71"/>
      <c r="E205" s="71"/>
      <c r="F205" s="71"/>
      <c r="G205" s="71"/>
      <c r="H205" s="71"/>
      <c r="I205" s="71"/>
      <c r="J205" s="71"/>
      <c r="K205" s="71"/>
      <c r="L205" s="71"/>
      <c r="M205" s="71"/>
      <c r="N205" s="71"/>
      <c r="O205" s="71"/>
      <c r="P205" s="71"/>
      <c r="Q205" s="71"/>
      <c r="R205" s="71"/>
      <c r="S205" s="71"/>
      <c r="T205" s="71"/>
    </row>
    <row r="206" spans="1:20" ht="14.15" hidden="1" customHeight="1" x14ac:dyDescent="0.3">
      <c r="A206" s="71"/>
      <c r="B206" s="71"/>
      <c r="C206" s="71"/>
      <c r="D206" s="71"/>
      <c r="E206" s="71"/>
      <c r="F206" s="71"/>
      <c r="G206" s="71"/>
      <c r="H206" s="71"/>
      <c r="I206" s="71"/>
      <c r="J206" s="71"/>
      <c r="K206" s="71"/>
      <c r="L206" s="71"/>
      <c r="M206" s="71"/>
      <c r="N206" s="71"/>
      <c r="O206" s="71"/>
      <c r="P206" s="71"/>
      <c r="Q206" s="71"/>
      <c r="R206" s="71"/>
      <c r="S206" s="71"/>
      <c r="T206" s="71"/>
    </row>
    <row r="207" spans="1:20" ht="14.15" hidden="1" customHeight="1" x14ac:dyDescent="0.3">
      <c r="A207" s="71"/>
      <c r="B207" s="71"/>
      <c r="C207" s="71"/>
      <c r="D207" s="71"/>
      <c r="E207" s="71"/>
      <c r="F207" s="71"/>
      <c r="G207" s="71"/>
      <c r="H207" s="71"/>
      <c r="I207" s="71"/>
      <c r="J207" s="71"/>
      <c r="K207" s="71"/>
      <c r="L207" s="71"/>
      <c r="M207" s="71"/>
      <c r="N207" s="71"/>
      <c r="O207" s="71"/>
      <c r="P207" s="71"/>
      <c r="Q207" s="71"/>
      <c r="R207" s="71"/>
      <c r="S207" s="71"/>
      <c r="T207" s="71"/>
    </row>
    <row r="208" spans="1:20" ht="14.15" hidden="1" customHeight="1" x14ac:dyDescent="0.3">
      <c r="A208" s="71"/>
      <c r="B208" s="71"/>
      <c r="C208" s="71"/>
      <c r="D208" s="71"/>
      <c r="E208" s="71"/>
      <c r="F208" s="71"/>
      <c r="G208" s="71"/>
      <c r="H208" s="71"/>
      <c r="I208" s="71"/>
      <c r="J208" s="71"/>
      <c r="K208" s="71"/>
      <c r="L208" s="71"/>
      <c r="M208" s="71"/>
      <c r="N208" s="71"/>
      <c r="O208" s="71"/>
      <c r="P208" s="71"/>
      <c r="Q208" s="71"/>
      <c r="R208" s="71"/>
      <c r="S208" s="71"/>
      <c r="T208" s="71"/>
    </row>
    <row r="209" spans="1:20" ht="14.15" hidden="1" customHeight="1" x14ac:dyDescent="0.3">
      <c r="A209" s="71"/>
      <c r="B209" s="71"/>
      <c r="C209" s="71"/>
      <c r="D209" s="71"/>
      <c r="E209" s="71"/>
      <c r="F209" s="71"/>
      <c r="G209" s="71"/>
      <c r="H209" s="71"/>
      <c r="I209" s="71"/>
      <c r="J209" s="71"/>
      <c r="K209" s="71"/>
      <c r="L209" s="71"/>
      <c r="M209" s="71"/>
      <c r="N209" s="71"/>
      <c r="O209" s="71"/>
      <c r="P209" s="71"/>
      <c r="Q209" s="71"/>
      <c r="R209" s="71"/>
      <c r="S209" s="71"/>
      <c r="T209" s="71"/>
    </row>
    <row r="210" spans="1:20" ht="14.15" hidden="1" customHeight="1" x14ac:dyDescent="0.3">
      <c r="A210" s="71"/>
      <c r="B210" s="71"/>
      <c r="C210" s="71"/>
      <c r="D210" s="71"/>
      <c r="E210" s="71"/>
      <c r="F210" s="71"/>
      <c r="G210" s="71"/>
      <c r="H210" s="71"/>
      <c r="I210" s="71"/>
      <c r="J210" s="71"/>
      <c r="K210" s="71"/>
      <c r="L210" s="71"/>
      <c r="M210" s="71"/>
      <c r="N210" s="71"/>
      <c r="O210" s="71"/>
      <c r="P210" s="71"/>
      <c r="Q210" s="71"/>
      <c r="R210" s="71"/>
      <c r="S210" s="71"/>
      <c r="T210" s="71"/>
    </row>
    <row r="211" spans="1:20" ht="14.15" hidden="1" customHeight="1" x14ac:dyDescent="0.3">
      <c r="A211" s="71"/>
      <c r="B211" s="71"/>
      <c r="C211" s="71"/>
      <c r="D211" s="71"/>
      <c r="E211" s="71"/>
      <c r="F211" s="71"/>
      <c r="G211" s="71"/>
      <c r="H211" s="71"/>
      <c r="I211" s="71"/>
      <c r="J211" s="71"/>
      <c r="K211" s="71"/>
      <c r="L211" s="71"/>
      <c r="M211" s="71"/>
      <c r="N211" s="71"/>
      <c r="O211" s="71"/>
      <c r="P211" s="71"/>
      <c r="Q211" s="71"/>
      <c r="R211" s="71"/>
      <c r="S211" s="71"/>
      <c r="T211" s="71"/>
    </row>
    <row r="212" spans="1:20" ht="14.15" hidden="1" customHeight="1" x14ac:dyDescent="0.3">
      <c r="A212" s="71"/>
      <c r="B212" s="71"/>
      <c r="C212" s="71"/>
      <c r="D212" s="71"/>
      <c r="E212" s="71"/>
      <c r="F212" s="71"/>
      <c r="G212" s="71"/>
      <c r="H212" s="71"/>
      <c r="I212" s="71"/>
      <c r="J212" s="71"/>
      <c r="K212" s="71"/>
      <c r="L212" s="71"/>
      <c r="M212" s="71"/>
      <c r="N212" s="71"/>
      <c r="O212" s="71"/>
      <c r="P212" s="71"/>
      <c r="Q212" s="71"/>
      <c r="R212" s="71"/>
      <c r="S212" s="71"/>
      <c r="T212" s="71"/>
    </row>
    <row r="213" spans="1:20" ht="14.15" hidden="1" customHeight="1" x14ac:dyDescent="0.3">
      <c r="A213" s="71"/>
      <c r="B213" s="71"/>
      <c r="C213" s="71"/>
      <c r="D213" s="71"/>
      <c r="E213" s="71"/>
      <c r="F213" s="71"/>
      <c r="G213" s="71"/>
      <c r="H213" s="71"/>
      <c r="I213" s="71"/>
      <c r="J213" s="71"/>
      <c r="K213" s="71"/>
      <c r="L213" s="71"/>
      <c r="M213" s="71"/>
      <c r="N213" s="71"/>
      <c r="O213" s="71"/>
      <c r="P213" s="71"/>
      <c r="Q213" s="71"/>
      <c r="R213" s="71"/>
      <c r="S213" s="71"/>
      <c r="T213" s="71"/>
    </row>
    <row r="214" spans="1:20" ht="14.15" hidden="1" customHeight="1" x14ac:dyDescent="0.3">
      <c r="A214" s="71"/>
      <c r="B214" s="71"/>
      <c r="C214" s="71"/>
      <c r="D214" s="71"/>
      <c r="E214" s="71"/>
      <c r="F214" s="71"/>
      <c r="G214" s="71"/>
      <c r="H214" s="71"/>
      <c r="I214" s="71"/>
      <c r="J214" s="71"/>
      <c r="K214" s="71"/>
      <c r="L214" s="71"/>
      <c r="M214" s="71"/>
      <c r="N214" s="71"/>
      <c r="O214" s="71"/>
      <c r="P214" s="71"/>
      <c r="Q214" s="71"/>
      <c r="R214" s="71"/>
      <c r="S214" s="71"/>
      <c r="T214" s="71"/>
    </row>
    <row r="215" spans="1:20" ht="14.15" hidden="1" customHeight="1" x14ac:dyDescent="0.3">
      <c r="A215" s="71"/>
      <c r="B215" s="71"/>
      <c r="C215" s="71"/>
      <c r="D215" s="71"/>
      <c r="E215" s="71"/>
      <c r="F215" s="71"/>
      <c r="G215" s="71"/>
      <c r="H215" s="71"/>
      <c r="I215" s="71"/>
      <c r="J215" s="71"/>
      <c r="K215" s="71"/>
      <c r="L215" s="71"/>
      <c r="M215" s="71"/>
      <c r="N215" s="71"/>
      <c r="O215" s="71"/>
      <c r="P215" s="71"/>
      <c r="Q215" s="71"/>
      <c r="R215" s="71"/>
      <c r="S215" s="71"/>
      <c r="T215" s="71"/>
    </row>
    <row r="216" spans="1:20" ht="14.15" hidden="1" customHeight="1" x14ac:dyDescent="0.3">
      <c r="A216" s="71"/>
      <c r="B216" s="71"/>
      <c r="C216" s="71"/>
      <c r="D216" s="71"/>
      <c r="E216" s="71"/>
      <c r="F216" s="71"/>
      <c r="G216" s="71"/>
      <c r="H216" s="71"/>
      <c r="I216" s="71"/>
      <c r="J216" s="71"/>
      <c r="K216" s="71"/>
      <c r="L216" s="71"/>
      <c r="M216" s="71"/>
      <c r="N216" s="71"/>
      <c r="O216" s="71"/>
      <c r="P216" s="71"/>
      <c r="Q216" s="71"/>
      <c r="R216" s="71"/>
      <c r="S216" s="71"/>
      <c r="T216" s="71"/>
    </row>
    <row r="217" spans="1:20" ht="14.15" hidden="1" customHeight="1" x14ac:dyDescent="0.3">
      <c r="A217" s="71"/>
      <c r="B217" s="71"/>
      <c r="C217" s="71"/>
      <c r="D217" s="71"/>
      <c r="E217" s="71"/>
      <c r="F217" s="71"/>
      <c r="G217" s="71"/>
      <c r="H217" s="71"/>
      <c r="I217" s="71"/>
      <c r="J217" s="71"/>
      <c r="K217" s="71"/>
      <c r="L217" s="71"/>
      <c r="M217" s="71"/>
      <c r="N217" s="71"/>
      <c r="O217" s="71"/>
      <c r="P217" s="71"/>
      <c r="Q217" s="71"/>
      <c r="R217" s="71"/>
      <c r="S217" s="71"/>
      <c r="T217" s="71"/>
    </row>
    <row r="218" spans="1:20" ht="14.15" hidden="1" customHeight="1" x14ac:dyDescent="0.3">
      <c r="A218" s="71"/>
      <c r="B218" s="71"/>
      <c r="C218" s="71"/>
      <c r="D218" s="71"/>
      <c r="E218" s="71"/>
      <c r="F218" s="71"/>
      <c r="G218" s="71"/>
      <c r="H218" s="71"/>
      <c r="I218" s="71"/>
      <c r="J218" s="71"/>
      <c r="K218" s="71"/>
      <c r="L218" s="71"/>
      <c r="M218" s="71"/>
      <c r="N218" s="71"/>
      <c r="O218" s="71"/>
      <c r="P218" s="71"/>
      <c r="Q218" s="71"/>
      <c r="R218" s="71"/>
      <c r="S218" s="71"/>
      <c r="T218" s="71"/>
    </row>
    <row r="219" spans="1:20" ht="14.15" hidden="1" customHeight="1" x14ac:dyDescent="0.3">
      <c r="A219" s="71"/>
      <c r="B219" s="71"/>
      <c r="C219" s="71"/>
      <c r="D219" s="71"/>
      <c r="E219" s="71"/>
      <c r="F219" s="71"/>
      <c r="G219" s="71"/>
      <c r="H219" s="71"/>
      <c r="I219" s="71"/>
      <c r="J219" s="71"/>
      <c r="K219" s="71"/>
      <c r="L219" s="71"/>
      <c r="M219" s="71"/>
      <c r="N219" s="71"/>
      <c r="O219" s="71"/>
      <c r="P219" s="71"/>
      <c r="Q219" s="71"/>
      <c r="R219" s="71"/>
      <c r="S219" s="71"/>
      <c r="T219" s="71"/>
    </row>
  </sheetData>
  <sheetProtection algorithmName="SHA-512" hashValue="rvrtjkVhI3cxv/gxHuWIGboLB8guZi7NTuNC6O8EGmMmO35w92UPOKehv100wOknie+EHzpGY3xnk//sMJKlgA==" saltValue="Hm6QOyTUfCUmlwUtJ+pyRw==" spinCount="100000" sheet="1" objects="1" scenarios="1" selectLockedCells="1" selectUnlockedCells="1"/>
  <mergeCells count="1">
    <mergeCell ref="B13:D13"/>
  </mergeCells>
  <conditionalFormatting sqref="I17:O17 I24:P24 I18:N18 I25:O25">
    <cfRule type="containsErrors" dxfId="6" priority="13">
      <formula>ISERROR(I17)</formula>
    </cfRule>
  </conditionalFormatting>
  <conditionalFormatting sqref="Q24:R24">
    <cfRule type="containsErrors" dxfId="5" priority="4">
      <formula>ISERROR(Q24)</formula>
    </cfRule>
  </conditionalFormatting>
  <conditionalFormatting sqref="P17:Q17">
    <cfRule type="containsErrors" dxfId="4" priority="2">
      <formula>ISERROR(P17)</formula>
    </cfRule>
  </conditionalFormatting>
  <pageMargins left="0.7" right="0.7" top="0.78740157499999996" bottom="0.78740157499999996" header="0.3" footer="0.3"/>
  <pageSetup paperSize="9" orientation="portrait" verticalDpi="1200" r:id="rId1"/>
  <headerFooter>
    <oddFooter>&amp;C&amp;7&amp;B&amp;"Arial"Document Classification: KPMG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57150</xdr:colOff>
                    <xdr:row>7</xdr:row>
                    <xdr:rowOff>190500</xdr:rowOff>
                  </from>
                  <to>
                    <xdr:col>3</xdr:col>
                    <xdr:colOff>393700</xdr:colOff>
                    <xdr:row>9</xdr:row>
                    <xdr:rowOff>31750</xdr:rowOff>
                  </to>
                </anchor>
              </controlPr>
            </control>
          </mc:Choice>
        </mc:AlternateContent>
        <mc:AlternateContent xmlns:mc="http://schemas.openxmlformats.org/markup-compatibility/2006">
          <mc:Choice Requires="x14">
            <control shapeId="9218" r:id="rId5" name="Check Box 2">
              <controlPr defaultSize="0" autoFill="0" autoLine="0" autoPict="0" altText="Base Scenario">
                <anchor moveWithCells="1">
                  <from>
                    <xdr:col>4</xdr:col>
                    <xdr:colOff>742950</xdr:colOff>
                    <xdr:row>7</xdr:row>
                    <xdr:rowOff>171450</xdr:rowOff>
                  </from>
                  <to>
                    <xdr:col>6</xdr:col>
                    <xdr:colOff>469900</xdr:colOff>
                    <xdr:row>9</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ltText="Pessimistic 1 Scenario">
                <anchor moveWithCells="1">
                  <from>
                    <xdr:col>6</xdr:col>
                    <xdr:colOff>298450</xdr:colOff>
                    <xdr:row>7</xdr:row>
                    <xdr:rowOff>184150</xdr:rowOff>
                  </from>
                  <to>
                    <xdr:col>8</xdr:col>
                    <xdr:colOff>171450</xdr:colOff>
                    <xdr:row>9</xdr:row>
                    <xdr:rowOff>69850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742950</xdr:colOff>
                    <xdr:row>9</xdr:row>
                    <xdr:rowOff>76200</xdr:rowOff>
                  </from>
                  <to>
                    <xdr:col>6</xdr:col>
                    <xdr:colOff>400050</xdr:colOff>
                    <xdr:row>10</xdr:row>
                    <xdr:rowOff>114300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6</xdr:col>
                    <xdr:colOff>298450</xdr:colOff>
                    <xdr:row>9</xdr:row>
                    <xdr:rowOff>76200</xdr:rowOff>
                  </from>
                  <to>
                    <xdr:col>7</xdr:col>
                    <xdr:colOff>323850</xdr:colOff>
                    <xdr:row>10</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E4E8-0D44-4149-A4ED-09317B140908}">
  <sheetPr codeName="Tabelle2"/>
  <dimension ref="A5:Q220"/>
  <sheetViews>
    <sheetView topLeftCell="A5" zoomScaleNormal="100" workbookViewId="0">
      <selection activeCell="P17" sqref="P17"/>
    </sheetView>
  </sheetViews>
  <sheetFormatPr baseColWidth="10" defaultColWidth="0" defaultRowHeight="0" customHeight="1" zeroHeight="1" x14ac:dyDescent="0.3"/>
  <cols>
    <col min="1" max="1" width="9.1796875" style="45" customWidth="1"/>
    <col min="2" max="2" width="9.26953125" style="45" customWidth="1"/>
    <col min="3" max="8" width="10.81640625" style="45" customWidth="1"/>
    <col min="9" max="9" width="10.54296875" style="45" customWidth="1"/>
    <col min="10" max="13" width="7.81640625" style="45" customWidth="1"/>
    <col min="14" max="14" width="7.1796875" style="45" customWidth="1"/>
    <col min="15" max="15" width="7.453125" style="45" customWidth="1"/>
    <col min="16" max="16" width="9.1796875" style="45" customWidth="1"/>
    <col min="17" max="17" width="10.81640625" style="45" hidden="1" customWidth="1"/>
    <col min="18" max="16384" width="10.81640625" style="45" hidden="1"/>
  </cols>
  <sheetData>
    <row r="5" spans="1:17" ht="14" x14ac:dyDescent="0.3">
      <c r="A5" s="93"/>
      <c r="B5" s="93"/>
      <c r="C5" s="93"/>
      <c r="D5" s="93"/>
    </row>
    <row r="6" spans="1:17" ht="14" x14ac:dyDescent="0.3">
      <c r="A6" s="93"/>
      <c r="B6" s="93"/>
      <c r="C6" s="93"/>
      <c r="D6" s="93"/>
    </row>
    <row r="7" spans="1:17" ht="14" x14ac:dyDescent="0.3">
      <c r="A7" s="93"/>
      <c r="B7" s="93"/>
      <c r="C7" s="93"/>
      <c r="D7" s="93"/>
    </row>
    <row r="8" spans="1:17" ht="14.5" thickBot="1" x14ac:dyDescent="0.35">
      <c r="A8" s="93"/>
      <c r="B8" s="93"/>
      <c r="C8" s="93"/>
      <c r="D8" s="93"/>
    </row>
    <row r="9" spans="1:17" ht="14" x14ac:dyDescent="0.3">
      <c r="B9" s="30"/>
      <c r="C9" s="31"/>
      <c r="D9" s="31"/>
      <c r="E9" s="31"/>
      <c r="F9" s="31"/>
      <c r="G9" s="31"/>
      <c r="H9" s="31"/>
      <c r="I9" s="31"/>
      <c r="J9" s="31"/>
      <c r="K9" s="31"/>
      <c r="L9" s="31"/>
      <c r="M9" s="31"/>
      <c r="N9" s="31"/>
      <c r="O9" s="32"/>
    </row>
    <row r="10" spans="1:17" ht="16.5" customHeight="1" x14ac:dyDescent="0.4">
      <c r="B10" s="48" t="s">
        <v>128</v>
      </c>
      <c r="C10" s="49"/>
      <c r="D10" s="49"/>
      <c r="E10" s="49"/>
      <c r="F10" s="33"/>
      <c r="G10" s="33"/>
      <c r="H10" s="33"/>
      <c r="I10" s="33"/>
      <c r="J10" s="33"/>
      <c r="K10" s="33"/>
      <c r="L10" s="33"/>
      <c r="M10" s="33"/>
      <c r="N10" s="33"/>
      <c r="O10" s="34"/>
    </row>
    <row r="11" spans="1:17" ht="16.5" customHeight="1" x14ac:dyDescent="0.3">
      <c r="B11" s="35"/>
      <c r="C11" s="33"/>
      <c r="D11" s="33"/>
      <c r="E11" s="33"/>
      <c r="F11" s="33"/>
      <c r="G11" s="33"/>
      <c r="H11" s="33"/>
      <c r="I11" s="33"/>
      <c r="J11" s="33"/>
      <c r="K11" s="33"/>
      <c r="L11" s="33"/>
      <c r="M11" s="33"/>
      <c r="N11" s="33"/>
      <c r="O11" s="34"/>
    </row>
    <row r="12" spans="1:17" ht="16" customHeight="1" x14ac:dyDescent="0.3">
      <c r="B12" s="35"/>
      <c r="C12" s="36" t="s">
        <v>1</v>
      </c>
      <c r="D12" s="33"/>
      <c r="E12" s="33"/>
      <c r="F12" s="33"/>
      <c r="G12" s="33"/>
      <c r="H12" s="33"/>
      <c r="I12" s="33"/>
      <c r="J12" s="33"/>
      <c r="K12" s="33"/>
      <c r="L12" s="33"/>
      <c r="M12" s="33"/>
      <c r="N12" s="33"/>
      <c r="O12" s="34"/>
    </row>
    <row r="13" spans="1:17" ht="14" x14ac:dyDescent="0.3">
      <c r="B13" s="35"/>
      <c r="C13" s="33"/>
      <c r="D13" s="33"/>
      <c r="E13" s="33"/>
      <c r="F13" s="36"/>
      <c r="G13" s="33"/>
      <c r="H13" s="33"/>
      <c r="I13" s="33"/>
      <c r="J13" s="33"/>
      <c r="K13" s="33"/>
      <c r="L13" s="33"/>
      <c r="M13" s="33"/>
      <c r="N13" s="33"/>
      <c r="O13" s="34"/>
      <c r="Q13" s="46"/>
    </row>
    <row r="14" spans="1:17" ht="14" x14ac:dyDescent="0.3">
      <c r="B14" s="35"/>
      <c r="C14" s="33"/>
      <c r="D14" s="33"/>
      <c r="E14" s="33"/>
      <c r="F14" s="33"/>
      <c r="G14" s="33"/>
      <c r="H14" s="33"/>
      <c r="I14" s="33"/>
      <c r="J14" s="33"/>
      <c r="K14" s="33"/>
      <c r="L14" s="33"/>
      <c r="M14" s="33"/>
      <c r="N14" s="33"/>
      <c r="O14" s="34"/>
    </row>
    <row r="15" spans="1:17" ht="14" x14ac:dyDescent="0.3">
      <c r="B15" s="35"/>
      <c r="C15" s="37" t="str">
        <f>Data_Inflation!L8</f>
        <v>Euro Area Inflation</v>
      </c>
      <c r="D15" s="33"/>
      <c r="E15" s="33"/>
      <c r="F15" s="33"/>
      <c r="G15" s="33"/>
      <c r="H15" s="33"/>
      <c r="I15" s="33"/>
      <c r="J15" s="33"/>
      <c r="K15" s="33"/>
      <c r="L15" s="33"/>
      <c r="M15" s="33"/>
      <c r="N15" s="33"/>
      <c r="O15" s="34"/>
    </row>
    <row r="16" spans="1:17" ht="14" x14ac:dyDescent="0.3">
      <c r="B16" s="35"/>
      <c r="C16" s="33"/>
      <c r="D16" s="33"/>
      <c r="E16" s="33"/>
      <c r="F16" s="33"/>
      <c r="G16" s="33"/>
      <c r="H16" s="33"/>
      <c r="I16" s="33"/>
      <c r="J16" s="33"/>
      <c r="K16" s="33"/>
      <c r="L16" s="33"/>
      <c r="M16" s="33"/>
      <c r="N16" s="33"/>
      <c r="O16" s="34"/>
    </row>
    <row r="17" spans="2:15" ht="14" x14ac:dyDescent="0.3">
      <c r="B17" s="35"/>
      <c r="C17" s="33"/>
      <c r="D17" s="33"/>
      <c r="E17" s="33"/>
      <c r="F17" s="33"/>
      <c r="G17" s="33"/>
      <c r="H17" s="33"/>
      <c r="I17" s="33"/>
      <c r="J17" s="33"/>
      <c r="K17" s="33"/>
      <c r="L17" s="33"/>
      <c r="M17" s="33"/>
      <c r="N17" s="33"/>
      <c r="O17" s="34"/>
    </row>
    <row r="18" spans="2:15" ht="14" x14ac:dyDescent="0.3">
      <c r="B18" s="35"/>
      <c r="C18" s="33"/>
      <c r="D18" s="33"/>
      <c r="E18" s="33"/>
      <c r="F18" s="33"/>
      <c r="G18" s="33"/>
      <c r="H18" s="33"/>
      <c r="I18" s="36" t="s">
        <v>127</v>
      </c>
      <c r="J18" s="33"/>
      <c r="K18" s="33"/>
      <c r="L18" s="33"/>
      <c r="M18" s="33"/>
      <c r="N18" s="22"/>
      <c r="O18" s="34"/>
    </row>
    <row r="19" spans="2:15" ht="14" x14ac:dyDescent="0.3">
      <c r="B19" s="35"/>
      <c r="C19" s="33"/>
      <c r="D19" s="33"/>
      <c r="E19" s="33"/>
      <c r="F19" s="33"/>
      <c r="G19" s="33"/>
      <c r="H19" s="33"/>
      <c r="I19" s="59" t="str">
        <f>" "&amp;Data_Inflation!L4</f>
        <v xml:space="preserve"> Euro Area</v>
      </c>
      <c r="J19" s="60"/>
      <c r="K19" s="60"/>
      <c r="L19" s="61"/>
      <c r="M19" s="61"/>
      <c r="N19" s="22"/>
      <c r="O19" s="34"/>
    </row>
    <row r="20" spans="2:15" ht="14" x14ac:dyDescent="0.3">
      <c r="B20" s="35"/>
      <c r="C20" s="33"/>
      <c r="D20" s="33"/>
      <c r="E20" s="33"/>
      <c r="F20" s="33"/>
      <c r="G20" s="33"/>
      <c r="H20" s="33"/>
      <c r="I20" s="44"/>
      <c r="J20" s="58">
        <v>2021</v>
      </c>
      <c r="K20" s="58">
        <v>2022</v>
      </c>
      <c r="L20" s="58">
        <v>2023</v>
      </c>
      <c r="M20" s="125">
        <v>2024</v>
      </c>
      <c r="N20" s="22"/>
      <c r="O20" s="34"/>
    </row>
    <row r="21" spans="2:15" ht="14" x14ac:dyDescent="0.3">
      <c r="B21" s="35"/>
      <c r="C21" s="33"/>
      <c r="D21" s="33"/>
      <c r="E21" s="33"/>
      <c r="F21" s="33"/>
      <c r="G21" s="33"/>
      <c r="H21" s="33"/>
      <c r="I21" s="47" t="str">
        <f>Data_Inflation!X17</f>
        <v>Base</v>
      </c>
      <c r="J21" s="29">
        <f>Data_Inflation!Y17</f>
        <v>4.9640000000000004</v>
      </c>
      <c r="K21" s="29">
        <f>Data_Inflation!Z17</f>
        <v>8.8390000000000004</v>
      </c>
      <c r="L21" s="29">
        <f>Data_Inflation!AA17</f>
        <v>4.4690000000000003</v>
      </c>
      <c r="M21" s="42">
        <f>Data_Inflation!AB17</f>
        <v>2.4159999999999999</v>
      </c>
      <c r="N21" s="22"/>
      <c r="O21" s="34"/>
    </row>
    <row r="22" spans="2:15" ht="14" x14ac:dyDescent="0.3">
      <c r="B22" s="35"/>
      <c r="C22" s="33"/>
      <c r="D22" s="33"/>
      <c r="E22" s="33"/>
      <c r="F22" s="33"/>
      <c r="G22" s="33"/>
      <c r="H22" s="33"/>
      <c r="I22" s="47" t="str">
        <f>Data_Inflation!X18</f>
        <v>Adverse</v>
      </c>
      <c r="J22" s="29">
        <f>Data_Inflation!Y18</f>
        <v>4.9640000000000004</v>
      </c>
      <c r="K22" s="29">
        <f>Data_Inflation!Z18</f>
        <v>10.364780373831763</v>
      </c>
      <c r="L22" s="29">
        <f>Data_Inflation!AA18</f>
        <v>6.8484915017848467</v>
      </c>
      <c r="M22" s="124">
        <f>Data_Inflation!AB18</f>
        <v>4.6470325029811024</v>
      </c>
      <c r="N22" s="22"/>
      <c r="O22" s="34"/>
    </row>
    <row r="23" spans="2:15" ht="14" x14ac:dyDescent="0.3">
      <c r="B23" s="35"/>
      <c r="C23" s="33"/>
      <c r="D23" s="33"/>
      <c r="E23" s="33"/>
      <c r="F23" s="33"/>
      <c r="G23" s="33"/>
      <c r="H23" s="33"/>
      <c r="I23" s="22"/>
      <c r="J23" s="22"/>
      <c r="K23" s="22"/>
      <c r="L23" s="22"/>
      <c r="M23" s="22"/>
      <c r="N23" s="22"/>
      <c r="O23" s="34"/>
    </row>
    <row r="24" spans="2:15" ht="14" x14ac:dyDescent="0.3">
      <c r="B24" s="35"/>
      <c r="C24" s="33"/>
      <c r="D24" s="33"/>
      <c r="E24" s="33"/>
      <c r="F24" s="33"/>
      <c r="G24" s="33"/>
      <c r="H24" s="33"/>
      <c r="I24" s="22"/>
      <c r="J24" s="22"/>
      <c r="K24" s="22"/>
      <c r="L24" s="22"/>
      <c r="M24" s="22"/>
      <c r="N24" s="22"/>
      <c r="O24" s="34"/>
    </row>
    <row r="25" spans="2:15" ht="14" x14ac:dyDescent="0.3">
      <c r="B25" s="35"/>
      <c r="C25" s="33"/>
      <c r="D25" s="33"/>
      <c r="E25" s="33"/>
      <c r="F25" s="33"/>
      <c r="G25" s="33"/>
      <c r="H25" s="33"/>
      <c r="I25" s="22"/>
      <c r="J25" s="22"/>
      <c r="K25" s="22"/>
      <c r="L25" s="22"/>
      <c r="M25" s="22"/>
      <c r="N25" s="22"/>
      <c r="O25" s="34"/>
    </row>
    <row r="26" spans="2:15" ht="14" x14ac:dyDescent="0.3">
      <c r="B26" s="35"/>
      <c r="C26" s="33"/>
      <c r="D26" s="33"/>
      <c r="E26" s="33"/>
      <c r="F26" s="33"/>
      <c r="G26" s="33"/>
      <c r="H26" s="33"/>
      <c r="I26" s="22"/>
      <c r="J26" s="22"/>
      <c r="K26" s="22"/>
      <c r="L26" s="22"/>
      <c r="M26" s="22"/>
      <c r="N26" s="22"/>
      <c r="O26" s="34"/>
    </row>
    <row r="27" spans="2:15" ht="14" x14ac:dyDescent="0.3">
      <c r="B27" s="35"/>
      <c r="C27" s="33"/>
      <c r="D27" s="33"/>
      <c r="E27" s="33"/>
      <c r="F27" s="33"/>
      <c r="G27" s="33"/>
      <c r="H27" s="33"/>
      <c r="I27" s="22"/>
      <c r="J27" s="22"/>
      <c r="K27" s="22"/>
      <c r="L27" s="22"/>
      <c r="M27" s="22"/>
      <c r="N27" s="22"/>
      <c r="O27" s="34"/>
    </row>
    <row r="28" spans="2:15" ht="14" x14ac:dyDescent="0.3">
      <c r="B28" s="35"/>
      <c r="C28" s="33"/>
      <c r="D28" s="33"/>
      <c r="E28" s="33"/>
      <c r="F28" s="33"/>
      <c r="G28" s="33"/>
      <c r="H28" s="33"/>
      <c r="I28" s="89"/>
      <c r="J28" s="89"/>
      <c r="K28" s="89"/>
      <c r="L28" s="89"/>
      <c r="M28" s="89"/>
      <c r="N28" s="89"/>
      <c r="O28" s="34"/>
    </row>
    <row r="29" spans="2:15" ht="14" x14ac:dyDescent="0.3">
      <c r="B29" s="35"/>
      <c r="C29" s="33"/>
      <c r="D29" s="33"/>
      <c r="E29" s="33"/>
      <c r="F29" s="33"/>
      <c r="G29" s="33"/>
      <c r="H29" s="33"/>
      <c r="I29" s="22"/>
      <c r="J29" s="22"/>
      <c r="K29" s="22"/>
      <c r="L29" s="22"/>
      <c r="M29" s="22"/>
      <c r="N29" s="22"/>
      <c r="O29" s="34"/>
    </row>
    <row r="30" spans="2:15" ht="14" x14ac:dyDescent="0.3">
      <c r="B30" s="35"/>
      <c r="C30" s="33"/>
      <c r="D30" s="33"/>
      <c r="E30" s="33"/>
      <c r="F30" s="33"/>
      <c r="G30" s="33"/>
      <c r="H30" s="33"/>
      <c r="I30" s="22"/>
      <c r="J30" s="22"/>
      <c r="K30" s="22"/>
      <c r="L30" s="22"/>
      <c r="M30" s="22"/>
      <c r="N30" s="22"/>
      <c r="O30" s="34"/>
    </row>
    <row r="31" spans="2:15" ht="14.5" thickBot="1" x14ac:dyDescent="0.35">
      <c r="B31" s="38"/>
      <c r="C31" s="39"/>
      <c r="D31" s="39"/>
      <c r="E31" s="39"/>
      <c r="F31" s="39"/>
      <c r="G31" s="39"/>
      <c r="H31" s="39"/>
      <c r="I31" s="39"/>
      <c r="J31" s="39"/>
      <c r="K31" s="39"/>
      <c r="L31" s="39"/>
      <c r="M31" s="39"/>
      <c r="N31" s="39"/>
      <c r="O31" s="40"/>
    </row>
    <row r="32" spans="2:15" ht="14" x14ac:dyDescent="0.3"/>
    <row r="33" spans="16:16" ht="14" x14ac:dyDescent="0.3"/>
    <row r="34" spans="16:16" ht="14" x14ac:dyDescent="0.3"/>
    <row r="35" spans="16:16" ht="14" x14ac:dyDescent="0.3"/>
    <row r="36" spans="16:16" ht="14" x14ac:dyDescent="0.3"/>
    <row r="37" spans="16:16" ht="14" x14ac:dyDescent="0.3"/>
    <row r="38" spans="16:16" ht="14" x14ac:dyDescent="0.3"/>
    <row r="39" spans="16:16" ht="14" x14ac:dyDescent="0.3"/>
    <row r="40" spans="16:16" ht="14.5" x14ac:dyDescent="0.35">
      <c r="P40"/>
    </row>
    <row r="41" spans="16:16" ht="14" x14ac:dyDescent="0.3"/>
    <row r="42" spans="16:16" ht="14" x14ac:dyDescent="0.3"/>
    <row r="43" spans="16:16" ht="14" x14ac:dyDescent="0.3"/>
    <row r="44" spans="16:16" ht="14" x14ac:dyDescent="0.3"/>
    <row r="45" spans="16:16" ht="14" x14ac:dyDescent="0.3"/>
    <row r="46" spans="16:16" ht="14" x14ac:dyDescent="0.3"/>
    <row r="47" spans="16:16" ht="14" hidden="1" x14ac:dyDescent="0.3"/>
    <row r="48" spans="16:16" ht="14" hidden="1" x14ac:dyDescent="0.3"/>
    <row r="49" spans="1:16" ht="14" hidden="1" x14ac:dyDescent="0.3"/>
    <row r="50" spans="1:16" ht="14" hidden="1" x14ac:dyDescent="0.3"/>
    <row r="51" spans="1:16" ht="14" hidden="1" x14ac:dyDescent="0.3"/>
    <row r="52" spans="1:16" ht="14" hidden="1" x14ac:dyDescent="0.3">
      <c r="A52" s="71"/>
      <c r="B52" s="71"/>
      <c r="C52" s="71"/>
      <c r="D52" s="71"/>
      <c r="E52" s="71"/>
      <c r="F52" s="71"/>
      <c r="G52" s="71"/>
      <c r="H52" s="71"/>
      <c r="I52" s="71"/>
      <c r="J52" s="71"/>
      <c r="K52" s="71"/>
      <c r="L52" s="71"/>
      <c r="M52" s="71"/>
      <c r="N52" s="71"/>
      <c r="O52" s="71"/>
      <c r="P52" s="71"/>
    </row>
    <row r="53" spans="1:16" ht="14" hidden="1" x14ac:dyDescent="0.3">
      <c r="A53" s="71"/>
      <c r="B53" s="71"/>
      <c r="C53" s="71"/>
      <c r="D53" s="71"/>
      <c r="E53" s="71"/>
      <c r="F53" s="71"/>
      <c r="G53" s="71"/>
      <c r="H53" s="71"/>
      <c r="I53" s="71"/>
      <c r="J53" s="71"/>
      <c r="K53" s="71"/>
      <c r="L53" s="71"/>
      <c r="M53" s="71"/>
      <c r="N53" s="71"/>
      <c r="O53" s="71"/>
      <c r="P53" s="71"/>
    </row>
    <row r="54" spans="1:16" ht="14" hidden="1" x14ac:dyDescent="0.3">
      <c r="A54" s="71"/>
      <c r="B54" s="71"/>
      <c r="C54" s="71"/>
      <c r="D54" s="71"/>
      <c r="E54" s="71"/>
      <c r="F54" s="71"/>
      <c r="G54" s="71"/>
      <c r="H54" s="71"/>
      <c r="I54" s="71"/>
      <c r="J54" s="71"/>
      <c r="K54" s="71"/>
      <c r="L54" s="71"/>
      <c r="M54" s="71"/>
      <c r="N54" s="71"/>
      <c r="O54" s="71"/>
      <c r="P54" s="71"/>
    </row>
    <row r="55" spans="1:16" ht="14" hidden="1" x14ac:dyDescent="0.3">
      <c r="A55" s="71"/>
      <c r="B55" s="71"/>
      <c r="C55" s="71"/>
      <c r="D55" s="71"/>
      <c r="E55" s="71"/>
      <c r="F55" s="71"/>
      <c r="G55" s="71"/>
      <c r="H55" s="71"/>
      <c r="I55" s="71"/>
      <c r="J55" s="71"/>
      <c r="K55" s="71"/>
      <c r="L55" s="71"/>
      <c r="M55" s="71"/>
      <c r="N55" s="71"/>
      <c r="O55" s="71"/>
      <c r="P55" s="71"/>
    </row>
    <row r="56" spans="1:16" ht="14" hidden="1" x14ac:dyDescent="0.3">
      <c r="A56" s="71"/>
      <c r="B56" s="71"/>
      <c r="C56" s="71"/>
      <c r="D56" s="71"/>
      <c r="E56" s="71"/>
      <c r="F56" s="71"/>
      <c r="G56" s="71"/>
      <c r="H56" s="71"/>
      <c r="I56" s="71"/>
      <c r="J56" s="71"/>
      <c r="K56" s="71"/>
      <c r="L56" s="71"/>
      <c r="M56" s="71"/>
      <c r="N56" s="71"/>
      <c r="O56" s="71"/>
      <c r="P56" s="71"/>
    </row>
    <row r="57" spans="1:16" ht="14" hidden="1" x14ac:dyDescent="0.3">
      <c r="A57" s="71"/>
      <c r="B57" s="71"/>
      <c r="C57" s="71"/>
      <c r="D57" s="71"/>
      <c r="E57" s="71"/>
      <c r="F57" s="71"/>
      <c r="G57" s="71"/>
      <c r="H57" s="71"/>
      <c r="I57" s="71"/>
      <c r="J57" s="71"/>
      <c r="K57" s="71"/>
      <c r="L57" s="71"/>
      <c r="M57" s="71"/>
      <c r="N57" s="71"/>
      <c r="O57" s="71"/>
      <c r="P57" s="71"/>
    </row>
    <row r="58" spans="1:16" ht="14" hidden="1" x14ac:dyDescent="0.3">
      <c r="A58" s="71"/>
      <c r="B58" s="71"/>
      <c r="C58" s="71"/>
      <c r="D58" s="71"/>
      <c r="E58" s="71"/>
      <c r="F58" s="71"/>
      <c r="G58" s="71"/>
      <c r="H58" s="71"/>
      <c r="I58" s="71"/>
      <c r="J58" s="71"/>
      <c r="K58" s="71"/>
      <c r="L58" s="71"/>
      <c r="M58" s="71"/>
      <c r="N58" s="71"/>
      <c r="O58" s="71"/>
      <c r="P58" s="71"/>
    </row>
    <row r="59" spans="1:16" ht="14" hidden="1" x14ac:dyDescent="0.3">
      <c r="A59" s="71"/>
      <c r="B59" s="71"/>
      <c r="C59" s="71"/>
      <c r="D59" s="71"/>
      <c r="E59" s="71"/>
      <c r="F59" s="71"/>
      <c r="G59" s="71"/>
      <c r="H59" s="71"/>
      <c r="I59" s="71"/>
      <c r="J59" s="71"/>
      <c r="K59" s="71"/>
      <c r="L59" s="71"/>
      <c r="M59" s="71"/>
      <c r="N59" s="71"/>
      <c r="O59" s="71"/>
      <c r="P59" s="71"/>
    </row>
    <row r="60" spans="1:16" ht="14" hidden="1" x14ac:dyDescent="0.3">
      <c r="A60" s="71"/>
      <c r="B60" s="71"/>
      <c r="C60" s="71"/>
      <c r="D60" s="71"/>
      <c r="E60" s="71"/>
      <c r="F60" s="71"/>
      <c r="G60" s="71"/>
      <c r="H60" s="71"/>
      <c r="I60" s="71"/>
      <c r="J60" s="71"/>
      <c r="K60" s="71"/>
      <c r="L60" s="71"/>
      <c r="M60" s="71"/>
      <c r="N60" s="71"/>
      <c r="O60" s="71"/>
      <c r="P60" s="71"/>
    </row>
    <row r="61" spans="1:16" ht="14" hidden="1" x14ac:dyDescent="0.3">
      <c r="A61" s="71"/>
      <c r="B61" s="71"/>
      <c r="C61" s="71"/>
      <c r="D61" s="71"/>
      <c r="E61" s="71"/>
      <c r="F61" s="71"/>
      <c r="G61" s="71"/>
      <c r="H61" s="71"/>
      <c r="I61" s="71"/>
      <c r="J61" s="71"/>
      <c r="K61" s="71"/>
      <c r="L61" s="71"/>
      <c r="M61" s="71"/>
      <c r="N61" s="71"/>
      <c r="O61" s="71"/>
      <c r="P61" s="71"/>
    </row>
    <row r="62" spans="1:16" ht="14" hidden="1" x14ac:dyDescent="0.3">
      <c r="A62" s="71"/>
      <c r="B62" s="71"/>
      <c r="C62" s="71"/>
      <c r="D62" s="71"/>
      <c r="E62" s="71"/>
      <c r="F62" s="71"/>
      <c r="G62" s="71"/>
      <c r="H62" s="71"/>
      <c r="I62" s="71"/>
      <c r="J62" s="71"/>
      <c r="K62" s="71"/>
      <c r="L62" s="71"/>
      <c r="M62" s="71"/>
      <c r="N62" s="71"/>
      <c r="O62" s="71"/>
      <c r="P62" s="71"/>
    </row>
    <row r="63" spans="1:16" ht="14" hidden="1" x14ac:dyDescent="0.3">
      <c r="A63" s="71"/>
      <c r="B63" s="71"/>
      <c r="C63" s="71"/>
      <c r="D63" s="71"/>
      <c r="E63" s="71"/>
      <c r="F63" s="71"/>
      <c r="G63" s="71"/>
      <c r="H63" s="71"/>
      <c r="I63" s="71"/>
      <c r="J63" s="71"/>
      <c r="K63" s="71"/>
      <c r="L63" s="71"/>
      <c r="M63" s="71"/>
      <c r="N63" s="71"/>
      <c r="O63" s="71"/>
      <c r="P63" s="71"/>
    </row>
    <row r="64" spans="1:16" ht="14" hidden="1" x14ac:dyDescent="0.3">
      <c r="A64" s="71"/>
      <c r="B64" s="71"/>
      <c r="C64" s="71"/>
      <c r="D64" s="71"/>
      <c r="E64" s="71"/>
      <c r="F64" s="71"/>
      <c r="G64" s="71"/>
      <c r="H64" s="71"/>
      <c r="I64" s="71"/>
      <c r="J64" s="71"/>
      <c r="K64" s="71"/>
      <c r="L64" s="71"/>
      <c r="M64" s="71"/>
      <c r="N64" s="71"/>
      <c r="O64" s="71"/>
      <c r="P64" s="71"/>
    </row>
    <row r="65" spans="1:16" ht="14" hidden="1" x14ac:dyDescent="0.3">
      <c r="A65" s="71"/>
      <c r="B65" s="71"/>
      <c r="C65" s="71"/>
      <c r="D65" s="71"/>
      <c r="E65" s="71"/>
      <c r="F65" s="71"/>
      <c r="G65" s="71"/>
      <c r="H65" s="71"/>
      <c r="I65" s="71"/>
      <c r="J65" s="71"/>
      <c r="K65" s="71"/>
      <c r="L65" s="71"/>
      <c r="M65" s="71"/>
      <c r="N65" s="71"/>
      <c r="O65" s="71"/>
      <c r="P65" s="71"/>
    </row>
    <row r="66" spans="1:16" ht="14" hidden="1" x14ac:dyDescent="0.3">
      <c r="A66" s="71"/>
      <c r="B66" s="71"/>
      <c r="C66" s="71"/>
      <c r="D66" s="71"/>
      <c r="E66" s="71"/>
      <c r="F66" s="71"/>
      <c r="G66" s="71"/>
      <c r="H66" s="71"/>
      <c r="I66" s="71"/>
      <c r="J66" s="71"/>
      <c r="K66" s="71"/>
      <c r="L66" s="71"/>
      <c r="M66" s="71"/>
      <c r="N66" s="71"/>
      <c r="O66" s="71"/>
      <c r="P66" s="71"/>
    </row>
    <row r="67" spans="1:16" ht="14" hidden="1" x14ac:dyDescent="0.3">
      <c r="A67" s="71"/>
      <c r="B67" s="71"/>
      <c r="C67" s="71"/>
      <c r="D67" s="71"/>
      <c r="E67" s="71"/>
      <c r="F67" s="71"/>
      <c r="G67" s="71"/>
      <c r="H67" s="71"/>
      <c r="I67" s="71"/>
      <c r="J67" s="71"/>
      <c r="K67" s="71"/>
      <c r="L67" s="71"/>
      <c r="M67" s="71"/>
      <c r="N67" s="71"/>
      <c r="O67" s="71"/>
      <c r="P67" s="71"/>
    </row>
    <row r="68" spans="1:16" ht="14" hidden="1" x14ac:dyDescent="0.3">
      <c r="A68" s="71"/>
      <c r="B68" s="71"/>
      <c r="C68" s="71"/>
      <c r="D68" s="71"/>
      <c r="E68" s="71"/>
      <c r="F68" s="71"/>
      <c r="G68" s="71"/>
      <c r="H68" s="71"/>
      <c r="I68" s="71"/>
      <c r="J68" s="71"/>
      <c r="K68" s="71"/>
      <c r="L68" s="71"/>
      <c r="M68" s="71"/>
      <c r="N68" s="71"/>
      <c r="O68" s="71"/>
      <c r="P68" s="71"/>
    </row>
    <row r="69" spans="1:16" ht="14" hidden="1" x14ac:dyDescent="0.3">
      <c r="A69" s="71"/>
      <c r="B69" s="71"/>
      <c r="C69" s="71"/>
      <c r="D69" s="71"/>
      <c r="E69" s="71"/>
      <c r="F69" s="71"/>
      <c r="G69" s="71"/>
      <c r="H69" s="71"/>
      <c r="I69" s="71"/>
      <c r="J69" s="71"/>
      <c r="K69" s="71"/>
      <c r="L69" s="71"/>
      <c r="M69" s="71"/>
      <c r="N69" s="71"/>
      <c r="O69" s="71"/>
      <c r="P69" s="71"/>
    </row>
    <row r="70" spans="1:16" ht="14" hidden="1" x14ac:dyDescent="0.3">
      <c r="A70" s="71"/>
      <c r="B70" s="71"/>
      <c r="C70" s="71"/>
      <c r="D70" s="71"/>
      <c r="E70" s="71"/>
      <c r="F70" s="71"/>
      <c r="G70" s="71"/>
      <c r="H70" s="71"/>
      <c r="I70" s="71"/>
      <c r="J70" s="71"/>
      <c r="K70" s="71"/>
      <c r="L70" s="71"/>
      <c r="M70" s="71"/>
      <c r="N70" s="71"/>
      <c r="O70" s="71"/>
      <c r="P70" s="71"/>
    </row>
    <row r="71" spans="1:16" ht="14" hidden="1" x14ac:dyDescent="0.3">
      <c r="A71" s="71"/>
      <c r="B71" s="71"/>
      <c r="C71" s="71"/>
      <c r="D71" s="71"/>
      <c r="E71" s="71"/>
      <c r="F71" s="71"/>
      <c r="G71" s="71"/>
      <c r="H71" s="71"/>
      <c r="I71" s="71"/>
      <c r="J71" s="71"/>
      <c r="K71" s="71"/>
      <c r="L71" s="71"/>
      <c r="M71" s="71"/>
      <c r="N71" s="71"/>
      <c r="O71" s="71"/>
      <c r="P71" s="71"/>
    </row>
    <row r="72" spans="1:16" ht="14" hidden="1" x14ac:dyDescent="0.3">
      <c r="A72" s="71"/>
      <c r="B72" s="71"/>
      <c r="C72" s="71"/>
      <c r="D72" s="71"/>
      <c r="E72" s="71"/>
      <c r="F72" s="71"/>
      <c r="G72" s="71"/>
      <c r="H72" s="71"/>
      <c r="I72" s="71"/>
      <c r="J72" s="71"/>
      <c r="K72" s="71"/>
      <c r="L72" s="71"/>
      <c r="M72" s="71"/>
      <c r="N72" s="71"/>
      <c r="O72" s="71"/>
      <c r="P72" s="71"/>
    </row>
    <row r="73" spans="1:16" ht="14" hidden="1" x14ac:dyDescent="0.3">
      <c r="A73" s="71"/>
      <c r="B73" s="71"/>
      <c r="C73" s="71"/>
      <c r="D73" s="71"/>
      <c r="E73" s="71"/>
      <c r="F73" s="71"/>
      <c r="G73" s="71"/>
      <c r="H73" s="71"/>
      <c r="I73" s="71"/>
      <c r="J73" s="71"/>
      <c r="K73" s="71"/>
      <c r="L73" s="71"/>
      <c r="M73" s="71"/>
      <c r="N73" s="71"/>
      <c r="O73" s="71"/>
      <c r="P73" s="71"/>
    </row>
    <row r="74" spans="1:16" ht="14" hidden="1" x14ac:dyDescent="0.3">
      <c r="A74" s="71"/>
      <c r="B74" s="71"/>
      <c r="C74" s="71"/>
      <c r="D74" s="71"/>
      <c r="E74" s="71"/>
      <c r="F74" s="71"/>
      <c r="G74" s="71"/>
      <c r="H74" s="71"/>
      <c r="I74" s="71"/>
      <c r="J74" s="71"/>
      <c r="K74" s="71"/>
      <c r="L74" s="71"/>
      <c r="M74" s="71"/>
      <c r="N74" s="71"/>
      <c r="O74" s="71"/>
      <c r="P74" s="71"/>
    </row>
    <row r="75" spans="1:16" ht="14" hidden="1" x14ac:dyDescent="0.3">
      <c r="A75" s="71"/>
      <c r="B75" s="71"/>
      <c r="C75" s="71"/>
      <c r="D75" s="71"/>
      <c r="E75" s="71"/>
      <c r="F75" s="71"/>
      <c r="G75" s="71"/>
      <c r="H75" s="71"/>
      <c r="I75" s="71"/>
      <c r="J75" s="71"/>
      <c r="K75" s="71"/>
      <c r="L75" s="71"/>
      <c r="M75" s="71"/>
      <c r="N75" s="71"/>
      <c r="O75" s="71"/>
      <c r="P75" s="71"/>
    </row>
    <row r="76" spans="1:16" ht="14" hidden="1" x14ac:dyDescent="0.3">
      <c r="A76" s="71"/>
      <c r="B76" s="71"/>
      <c r="C76" s="71"/>
      <c r="D76" s="71"/>
      <c r="E76" s="71"/>
      <c r="F76" s="71"/>
      <c r="G76" s="71"/>
      <c r="H76" s="71"/>
      <c r="I76" s="71"/>
      <c r="J76" s="71"/>
      <c r="K76" s="71"/>
      <c r="L76" s="71"/>
      <c r="M76" s="71"/>
      <c r="N76" s="71"/>
      <c r="O76" s="71"/>
      <c r="P76" s="71"/>
    </row>
    <row r="77" spans="1:16" ht="14" hidden="1" x14ac:dyDescent="0.3">
      <c r="A77" s="71"/>
      <c r="B77" s="71"/>
      <c r="C77" s="71"/>
      <c r="D77" s="71"/>
      <c r="E77" s="71"/>
      <c r="F77" s="71"/>
      <c r="G77" s="71"/>
      <c r="H77" s="71"/>
      <c r="I77" s="71"/>
      <c r="J77" s="71"/>
      <c r="K77" s="71"/>
      <c r="L77" s="71"/>
      <c r="M77" s="71"/>
      <c r="N77" s="71"/>
      <c r="O77" s="71"/>
      <c r="P77" s="71"/>
    </row>
    <row r="78" spans="1:16" ht="14" hidden="1" x14ac:dyDescent="0.3">
      <c r="A78" s="71"/>
      <c r="B78" s="71"/>
      <c r="C78" s="71"/>
      <c r="D78" s="71"/>
      <c r="E78" s="71"/>
      <c r="F78" s="71"/>
      <c r="G78" s="71"/>
      <c r="H78" s="71"/>
      <c r="I78" s="71"/>
      <c r="J78" s="71"/>
      <c r="K78" s="71"/>
      <c r="L78" s="71"/>
      <c r="M78" s="71"/>
      <c r="N78" s="71"/>
      <c r="O78" s="71"/>
      <c r="P78" s="71"/>
    </row>
    <row r="79" spans="1:16" ht="14" hidden="1" x14ac:dyDescent="0.3">
      <c r="A79" s="71"/>
      <c r="B79" s="71"/>
      <c r="C79" s="71"/>
      <c r="D79" s="71"/>
      <c r="E79" s="71"/>
      <c r="F79" s="71"/>
      <c r="G79" s="71"/>
      <c r="H79" s="71"/>
      <c r="I79" s="71"/>
      <c r="J79" s="71"/>
      <c r="K79" s="71"/>
      <c r="L79" s="71"/>
      <c r="M79" s="71"/>
      <c r="N79" s="71"/>
      <c r="O79" s="71"/>
      <c r="P79" s="71"/>
    </row>
    <row r="80" spans="1:16" ht="14" hidden="1" x14ac:dyDescent="0.3">
      <c r="A80" s="71"/>
      <c r="B80" s="71"/>
      <c r="C80" s="71"/>
      <c r="D80" s="71"/>
      <c r="E80" s="71"/>
      <c r="F80" s="71"/>
      <c r="G80" s="71"/>
      <c r="H80" s="71"/>
      <c r="I80" s="71"/>
      <c r="J80" s="71"/>
      <c r="K80" s="71"/>
      <c r="L80" s="71"/>
      <c r="M80" s="71"/>
      <c r="N80" s="71"/>
      <c r="O80" s="71"/>
      <c r="P80" s="71"/>
    </row>
    <row r="81" spans="1:16" ht="14" hidden="1" x14ac:dyDescent="0.3">
      <c r="A81" s="71"/>
      <c r="B81" s="71"/>
      <c r="C81" s="71"/>
      <c r="D81" s="71"/>
      <c r="E81" s="71"/>
      <c r="F81" s="71"/>
      <c r="G81" s="71"/>
      <c r="H81" s="71"/>
      <c r="I81" s="71"/>
      <c r="J81" s="71"/>
      <c r="K81" s="71"/>
      <c r="L81" s="71"/>
      <c r="M81" s="71"/>
      <c r="N81" s="71"/>
      <c r="O81" s="71"/>
      <c r="P81" s="71"/>
    </row>
    <row r="82" spans="1:16" ht="14" hidden="1" x14ac:dyDescent="0.3">
      <c r="A82" s="71"/>
      <c r="B82" s="71"/>
      <c r="C82" s="71"/>
      <c r="D82" s="71"/>
      <c r="E82" s="71"/>
      <c r="F82" s="71"/>
      <c r="G82" s="71"/>
      <c r="H82" s="71"/>
      <c r="I82" s="71"/>
      <c r="J82" s="71"/>
      <c r="K82" s="71"/>
      <c r="L82" s="71"/>
      <c r="M82" s="71"/>
      <c r="N82" s="71"/>
      <c r="O82" s="71"/>
      <c r="P82" s="71"/>
    </row>
    <row r="83" spans="1:16" ht="14" hidden="1" x14ac:dyDescent="0.3">
      <c r="A83" s="71"/>
      <c r="B83" s="71"/>
      <c r="C83" s="71"/>
      <c r="D83" s="71"/>
      <c r="E83" s="71"/>
      <c r="F83" s="71"/>
      <c r="G83" s="71"/>
      <c r="H83" s="71"/>
      <c r="I83" s="71"/>
      <c r="J83" s="71"/>
      <c r="K83" s="71"/>
      <c r="L83" s="71"/>
      <c r="M83" s="71"/>
      <c r="N83" s="71"/>
      <c r="O83" s="71"/>
      <c r="P83" s="71"/>
    </row>
    <row r="84" spans="1:16" ht="14" hidden="1" x14ac:dyDescent="0.3">
      <c r="A84" s="71"/>
      <c r="B84" s="71"/>
      <c r="C84" s="71"/>
      <c r="D84" s="71"/>
      <c r="E84" s="71"/>
      <c r="F84" s="71"/>
      <c r="G84" s="71"/>
      <c r="H84" s="71"/>
      <c r="I84" s="71"/>
      <c r="J84" s="71"/>
      <c r="K84" s="71"/>
      <c r="L84" s="71"/>
      <c r="M84" s="71"/>
      <c r="N84" s="71"/>
      <c r="O84" s="71"/>
      <c r="P84" s="71"/>
    </row>
    <row r="85" spans="1:16" ht="14" hidden="1" x14ac:dyDescent="0.3">
      <c r="A85" s="71"/>
      <c r="B85" s="71"/>
      <c r="C85" s="71"/>
      <c r="D85" s="71"/>
      <c r="E85" s="71"/>
      <c r="F85" s="71"/>
      <c r="G85" s="71"/>
      <c r="H85" s="71"/>
      <c r="I85" s="71"/>
      <c r="J85" s="71"/>
      <c r="K85" s="71"/>
      <c r="L85" s="71"/>
      <c r="M85" s="71"/>
      <c r="N85" s="71"/>
      <c r="O85" s="71"/>
      <c r="P85" s="71"/>
    </row>
    <row r="86" spans="1:16" ht="14" hidden="1" x14ac:dyDescent="0.3">
      <c r="A86" s="71"/>
      <c r="B86" s="71"/>
      <c r="C86" s="71"/>
      <c r="D86" s="71"/>
      <c r="E86" s="71"/>
      <c r="F86" s="71"/>
      <c r="G86" s="71"/>
      <c r="H86" s="71"/>
      <c r="I86" s="71"/>
      <c r="J86" s="71"/>
      <c r="K86" s="71"/>
      <c r="L86" s="71"/>
      <c r="M86" s="71"/>
      <c r="N86" s="71"/>
      <c r="O86" s="71"/>
      <c r="P86" s="71"/>
    </row>
    <row r="87" spans="1:16" ht="14" hidden="1" x14ac:dyDescent="0.3">
      <c r="A87" s="71"/>
      <c r="B87" s="71"/>
      <c r="C87" s="71"/>
      <c r="D87" s="71"/>
      <c r="E87" s="71"/>
      <c r="F87" s="71"/>
      <c r="G87" s="71"/>
      <c r="H87" s="71"/>
      <c r="I87" s="71"/>
      <c r="J87" s="71"/>
      <c r="K87" s="71"/>
      <c r="L87" s="71"/>
      <c r="M87" s="71"/>
      <c r="N87" s="71"/>
      <c r="O87" s="71"/>
      <c r="P87" s="71"/>
    </row>
    <row r="88" spans="1:16" ht="14" hidden="1" x14ac:dyDescent="0.3">
      <c r="A88" s="71"/>
      <c r="B88" s="71"/>
      <c r="C88" s="71"/>
      <c r="D88" s="71"/>
      <c r="E88" s="71"/>
      <c r="F88" s="71"/>
      <c r="G88" s="71"/>
      <c r="H88" s="71"/>
      <c r="I88" s="71"/>
      <c r="J88" s="71"/>
      <c r="K88" s="71"/>
      <c r="L88" s="71"/>
      <c r="M88" s="71"/>
      <c r="N88" s="71"/>
      <c r="O88" s="71"/>
      <c r="P88" s="71"/>
    </row>
    <row r="89" spans="1:16" ht="14" hidden="1" x14ac:dyDescent="0.3">
      <c r="A89" s="71"/>
      <c r="B89" s="71"/>
      <c r="C89" s="71"/>
      <c r="D89" s="71"/>
      <c r="E89" s="71"/>
      <c r="F89" s="71"/>
      <c r="G89" s="71"/>
      <c r="H89" s="71"/>
      <c r="I89" s="71"/>
      <c r="J89" s="71"/>
      <c r="K89" s="71"/>
      <c r="L89" s="71"/>
      <c r="M89" s="71"/>
      <c r="N89" s="71"/>
      <c r="O89" s="71"/>
      <c r="P89" s="71"/>
    </row>
    <row r="90" spans="1:16" ht="14" hidden="1" x14ac:dyDescent="0.3">
      <c r="A90" s="71"/>
      <c r="B90" s="71"/>
      <c r="C90" s="71"/>
      <c r="D90" s="71"/>
      <c r="E90" s="71"/>
      <c r="F90" s="71"/>
      <c r="G90" s="71"/>
      <c r="H90" s="71"/>
      <c r="I90" s="71"/>
      <c r="J90" s="71"/>
      <c r="K90" s="71"/>
      <c r="L90" s="71"/>
      <c r="M90" s="71"/>
      <c r="N90" s="71"/>
      <c r="O90" s="71"/>
      <c r="P90" s="71"/>
    </row>
    <row r="91" spans="1:16" ht="14" hidden="1" x14ac:dyDescent="0.3">
      <c r="A91" s="71"/>
      <c r="B91" s="71"/>
      <c r="C91" s="71"/>
      <c r="D91" s="71"/>
      <c r="E91" s="71"/>
      <c r="F91" s="71"/>
      <c r="G91" s="71"/>
      <c r="H91" s="71"/>
      <c r="I91" s="71"/>
      <c r="J91" s="71"/>
      <c r="K91" s="71"/>
      <c r="L91" s="71"/>
      <c r="M91" s="71"/>
      <c r="N91" s="71"/>
      <c r="O91" s="71"/>
      <c r="P91" s="71"/>
    </row>
    <row r="92" spans="1:16" ht="14" hidden="1" x14ac:dyDescent="0.3">
      <c r="A92" s="71"/>
      <c r="B92" s="71"/>
      <c r="C92" s="71"/>
      <c r="D92" s="71"/>
      <c r="E92" s="71"/>
      <c r="F92" s="71"/>
      <c r="G92" s="71"/>
      <c r="H92" s="71"/>
      <c r="I92" s="71"/>
      <c r="J92" s="71"/>
      <c r="K92" s="71"/>
      <c r="L92" s="71"/>
      <c r="M92" s="71"/>
      <c r="N92" s="71"/>
      <c r="O92" s="71"/>
      <c r="P92" s="71"/>
    </row>
    <row r="93" spans="1:16" ht="14" hidden="1" x14ac:dyDescent="0.3">
      <c r="A93" s="71"/>
      <c r="B93" s="71"/>
      <c r="C93" s="71"/>
      <c r="D93" s="71"/>
      <c r="E93" s="71"/>
      <c r="F93" s="71"/>
      <c r="G93" s="71"/>
      <c r="H93" s="71"/>
      <c r="I93" s="71"/>
      <c r="J93" s="71"/>
      <c r="K93" s="71"/>
      <c r="L93" s="71"/>
      <c r="M93" s="71"/>
      <c r="N93" s="71"/>
      <c r="O93" s="71"/>
      <c r="P93" s="71"/>
    </row>
    <row r="94" spans="1:16" ht="14" hidden="1" x14ac:dyDescent="0.3">
      <c r="A94" s="71"/>
      <c r="B94" s="71"/>
      <c r="C94" s="71"/>
      <c r="D94" s="71"/>
      <c r="E94" s="71"/>
      <c r="F94" s="71"/>
      <c r="G94" s="71"/>
      <c r="H94" s="71"/>
      <c r="I94" s="71"/>
      <c r="J94" s="71"/>
      <c r="K94" s="71"/>
      <c r="L94" s="71"/>
      <c r="M94" s="71"/>
      <c r="N94" s="71"/>
      <c r="O94" s="71"/>
      <c r="P94" s="71"/>
    </row>
    <row r="95" spans="1:16" ht="14" hidden="1" x14ac:dyDescent="0.3">
      <c r="A95" s="71"/>
      <c r="B95" s="71"/>
      <c r="C95" s="71"/>
      <c r="D95" s="71"/>
      <c r="E95" s="71"/>
      <c r="F95" s="71"/>
      <c r="G95" s="71"/>
      <c r="H95" s="71"/>
      <c r="I95" s="71"/>
      <c r="J95" s="71"/>
      <c r="K95" s="71"/>
      <c r="L95" s="71"/>
      <c r="M95" s="71"/>
      <c r="N95" s="71"/>
      <c r="O95" s="71"/>
      <c r="P95" s="71"/>
    </row>
    <row r="96" spans="1:16" ht="14" hidden="1" x14ac:dyDescent="0.3">
      <c r="A96" s="71"/>
      <c r="B96" s="71"/>
      <c r="C96" s="71"/>
      <c r="D96" s="71"/>
      <c r="E96" s="71"/>
      <c r="F96" s="71"/>
      <c r="G96" s="71"/>
      <c r="H96" s="71"/>
      <c r="I96" s="71"/>
      <c r="J96" s="71"/>
      <c r="K96" s="71"/>
      <c r="L96" s="71"/>
      <c r="M96" s="71"/>
      <c r="N96" s="71"/>
      <c r="O96" s="71"/>
      <c r="P96" s="71"/>
    </row>
    <row r="97" spans="1:16" ht="14" hidden="1" x14ac:dyDescent="0.3">
      <c r="A97" s="71"/>
      <c r="B97" s="71"/>
      <c r="C97" s="71"/>
      <c r="D97" s="71"/>
      <c r="E97" s="71"/>
      <c r="F97" s="71"/>
      <c r="G97" s="71"/>
      <c r="H97" s="71"/>
      <c r="I97" s="71"/>
      <c r="J97" s="71"/>
      <c r="K97" s="71"/>
      <c r="L97" s="71"/>
      <c r="M97" s="71"/>
      <c r="N97" s="71"/>
      <c r="O97" s="71"/>
      <c r="P97" s="71"/>
    </row>
    <row r="98" spans="1:16" ht="14" hidden="1" x14ac:dyDescent="0.3">
      <c r="A98" s="71"/>
      <c r="B98" s="71"/>
      <c r="C98" s="71"/>
      <c r="D98" s="71"/>
      <c r="E98" s="71"/>
      <c r="F98" s="71"/>
      <c r="G98" s="71"/>
      <c r="H98" s="71"/>
      <c r="I98" s="71"/>
      <c r="J98" s="71"/>
      <c r="K98" s="71"/>
      <c r="L98" s="71"/>
      <c r="M98" s="71"/>
      <c r="N98" s="71"/>
      <c r="O98" s="71"/>
      <c r="P98" s="71"/>
    </row>
    <row r="99" spans="1:16" ht="14" hidden="1" x14ac:dyDescent="0.3">
      <c r="A99" s="71"/>
      <c r="B99" s="71"/>
      <c r="C99" s="71"/>
      <c r="D99" s="71"/>
      <c r="E99" s="71"/>
      <c r="F99" s="71"/>
      <c r="G99" s="71"/>
      <c r="H99" s="71"/>
      <c r="I99" s="71"/>
      <c r="J99" s="71"/>
      <c r="K99" s="71"/>
      <c r="L99" s="71"/>
      <c r="M99" s="71"/>
      <c r="N99" s="71"/>
      <c r="O99" s="71"/>
      <c r="P99" s="71"/>
    </row>
    <row r="100" spans="1:16" ht="14" hidden="1" x14ac:dyDescent="0.3">
      <c r="A100" s="71"/>
      <c r="B100" s="71"/>
      <c r="C100" s="71"/>
      <c r="D100" s="71"/>
      <c r="E100" s="71"/>
      <c r="F100" s="71"/>
      <c r="G100" s="71"/>
      <c r="H100" s="71"/>
      <c r="I100" s="71"/>
      <c r="J100" s="71"/>
      <c r="K100" s="71"/>
      <c r="L100" s="71"/>
      <c r="M100" s="71"/>
      <c r="N100" s="71"/>
      <c r="O100" s="71"/>
      <c r="P100" s="71"/>
    </row>
    <row r="101" spans="1:16" ht="14" hidden="1" x14ac:dyDescent="0.3">
      <c r="A101" s="71"/>
      <c r="B101" s="71"/>
      <c r="C101" s="71"/>
      <c r="D101" s="71"/>
      <c r="E101" s="71"/>
      <c r="F101" s="71"/>
      <c r="G101" s="71"/>
      <c r="H101" s="71"/>
      <c r="I101" s="71"/>
      <c r="J101" s="71"/>
      <c r="K101" s="71"/>
      <c r="L101" s="71"/>
      <c r="M101" s="71"/>
      <c r="N101" s="71"/>
      <c r="O101" s="71"/>
      <c r="P101" s="71"/>
    </row>
    <row r="102" spans="1:16" ht="14" hidden="1" x14ac:dyDescent="0.3">
      <c r="A102" s="71"/>
      <c r="B102" s="71"/>
      <c r="C102" s="71"/>
      <c r="D102" s="71"/>
      <c r="E102" s="71"/>
      <c r="F102" s="71"/>
      <c r="G102" s="71"/>
      <c r="H102" s="71"/>
      <c r="I102" s="71"/>
      <c r="J102" s="71"/>
      <c r="K102" s="71"/>
      <c r="L102" s="71"/>
      <c r="M102" s="71"/>
      <c r="N102" s="71"/>
      <c r="O102" s="71"/>
      <c r="P102" s="71"/>
    </row>
    <row r="103" spans="1:16" ht="14" hidden="1" x14ac:dyDescent="0.3">
      <c r="A103" s="71"/>
      <c r="B103" s="71"/>
      <c r="C103" s="71"/>
      <c r="D103" s="71"/>
      <c r="E103" s="71"/>
      <c r="F103" s="71"/>
      <c r="G103" s="71"/>
      <c r="H103" s="71"/>
      <c r="I103" s="71"/>
      <c r="J103" s="71"/>
      <c r="K103" s="71"/>
      <c r="L103" s="71"/>
      <c r="M103" s="71"/>
      <c r="N103" s="71"/>
      <c r="O103" s="71"/>
      <c r="P103" s="71"/>
    </row>
    <row r="104" spans="1:16" ht="14" hidden="1" x14ac:dyDescent="0.3">
      <c r="A104" s="71"/>
      <c r="B104" s="71"/>
      <c r="C104" s="71"/>
      <c r="D104" s="71"/>
      <c r="E104" s="71"/>
      <c r="F104" s="71"/>
      <c r="G104" s="71"/>
      <c r="H104" s="71"/>
      <c r="I104" s="71"/>
      <c r="J104" s="71"/>
      <c r="K104" s="71"/>
      <c r="L104" s="71"/>
      <c r="M104" s="71"/>
      <c r="N104" s="71"/>
      <c r="O104" s="71"/>
      <c r="P104" s="71"/>
    </row>
    <row r="105" spans="1:16" ht="14" hidden="1" x14ac:dyDescent="0.3">
      <c r="A105" s="71"/>
      <c r="B105" s="71"/>
      <c r="C105" s="71"/>
      <c r="D105" s="71"/>
      <c r="E105" s="71"/>
      <c r="F105" s="71"/>
      <c r="G105" s="71"/>
      <c r="H105" s="71"/>
      <c r="I105" s="71"/>
      <c r="J105" s="71"/>
      <c r="K105" s="71"/>
      <c r="L105" s="71"/>
      <c r="M105" s="71"/>
      <c r="N105" s="71"/>
      <c r="O105" s="71"/>
      <c r="P105" s="71"/>
    </row>
    <row r="106" spans="1:16" ht="14" hidden="1" x14ac:dyDescent="0.3">
      <c r="A106" s="71"/>
      <c r="B106" s="71"/>
      <c r="C106" s="71"/>
      <c r="D106" s="71"/>
      <c r="E106" s="71"/>
      <c r="F106" s="71"/>
      <c r="G106" s="71"/>
      <c r="H106" s="71"/>
      <c r="I106" s="71"/>
      <c r="J106" s="71"/>
      <c r="K106" s="71"/>
      <c r="L106" s="71"/>
      <c r="M106" s="71"/>
      <c r="N106" s="71"/>
      <c r="O106" s="71"/>
      <c r="P106" s="71"/>
    </row>
    <row r="107" spans="1:16" ht="14" hidden="1" x14ac:dyDescent="0.3">
      <c r="A107" s="71"/>
      <c r="B107" s="71"/>
      <c r="C107" s="71"/>
      <c r="D107" s="71"/>
      <c r="E107" s="71"/>
      <c r="F107" s="71"/>
      <c r="G107" s="71"/>
      <c r="H107" s="71"/>
      <c r="I107" s="71"/>
      <c r="J107" s="71"/>
      <c r="K107" s="71"/>
      <c r="L107" s="71"/>
      <c r="M107" s="71"/>
      <c r="N107" s="71"/>
      <c r="O107" s="71"/>
      <c r="P107" s="71"/>
    </row>
    <row r="108" spans="1:16" ht="14" hidden="1" x14ac:dyDescent="0.3">
      <c r="A108" s="71"/>
      <c r="B108" s="71"/>
      <c r="C108" s="71"/>
      <c r="D108" s="71"/>
      <c r="E108" s="71"/>
      <c r="F108" s="71"/>
      <c r="G108" s="71"/>
      <c r="H108" s="71"/>
      <c r="I108" s="71"/>
      <c r="J108" s="71"/>
      <c r="K108" s="71"/>
      <c r="L108" s="71"/>
      <c r="M108" s="71"/>
      <c r="N108" s="71"/>
      <c r="O108" s="71"/>
      <c r="P108" s="71"/>
    </row>
    <row r="109" spans="1:16" ht="14" hidden="1" x14ac:dyDescent="0.3">
      <c r="A109" s="71"/>
      <c r="B109" s="71"/>
      <c r="C109" s="71"/>
      <c r="D109" s="71"/>
      <c r="E109" s="71"/>
      <c r="F109" s="71"/>
      <c r="G109" s="71"/>
      <c r="H109" s="71"/>
      <c r="I109" s="71"/>
      <c r="J109" s="71"/>
      <c r="K109" s="71"/>
      <c r="L109" s="71"/>
      <c r="M109" s="71"/>
      <c r="N109" s="71"/>
      <c r="O109" s="71"/>
      <c r="P109" s="71"/>
    </row>
    <row r="110" spans="1:16" ht="14" hidden="1" x14ac:dyDescent="0.3">
      <c r="A110" s="71"/>
      <c r="B110" s="71"/>
      <c r="C110" s="71"/>
      <c r="D110" s="71"/>
      <c r="E110" s="71"/>
      <c r="F110" s="71"/>
      <c r="G110" s="71"/>
      <c r="H110" s="71"/>
      <c r="I110" s="71"/>
      <c r="J110" s="71"/>
      <c r="K110" s="71"/>
      <c r="L110" s="71"/>
      <c r="M110" s="71"/>
      <c r="N110" s="71"/>
      <c r="O110" s="71"/>
      <c r="P110" s="71"/>
    </row>
    <row r="111" spans="1:16" ht="14" hidden="1" x14ac:dyDescent="0.3">
      <c r="A111" s="71"/>
      <c r="B111" s="71"/>
      <c r="C111" s="71"/>
      <c r="D111" s="71"/>
      <c r="E111" s="71"/>
      <c r="F111" s="71"/>
      <c r="G111" s="71"/>
      <c r="H111" s="71"/>
      <c r="I111" s="71"/>
      <c r="J111" s="71"/>
      <c r="K111" s="71"/>
      <c r="L111" s="71"/>
      <c r="M111" s="71"/>
      <c r="N111" s="71"/>
      <c r="O111" s="71"/>
      <c r="P111" s="71"/>
    </row>
    <row r="112" spans="1:16" ht="14" hidden="1" x14ac:dyDescent="0.3">
      <c r="A112" s="71"/>
      <c r="B112" s="71"/>
      <c r="C112" s="71"/>
      <c r="D112" s="71"/>
      <c r="E112" s="71"/>
      <c r="F112" s="71"/>
      <c r="G112" s="71"/>
      <c r="H112" s="71"/>
      <c r="I112" s="71"/>
      <c r="J112" s="71"/>
      <c r="K112" s="71"/>
      <c r="L112" s="71"/>
      <c r="M112" s="71"/>
      <c r="N112" s="71"/>
      <c r="O112" s="71"/>
      <c r="P112" s="71"/>
    </row>
    <row r="113" spans="1:16" ht="14" hidden="1" x14ac:dyDescent="0.3">
      <c r="A113" s="71"/>
      <c r="B113" s="71"/>
      <c r="C113" s="71"/>
      <c r="D113" s="71"/>
      <c r="E113" s="71"/>
      <c r="F113" s="71"/>
      <c r="G113" s="71"/>
      <c r="H113" s="71"/>
      <c r="I113" s="71"/>
      <c r="J113" s="71"/>
      <c r="K113" s="71"/>
      <c r="L113" s="71"/>
      <c r="M113" s="71"/>
      <c r="N113" s="71"/>
      <c r="O113" s="71"/>
      <c r="P113" s="71"/>
    </row>
    <row r="114" spans="1:16" ht="14" hidden="1" x14ac:dyDescent="0.3">
      <c r="A114" s="71"/>
      <c r="B114" s="71"/>
      <c r="C114" s="71"/>
      <c r="D114" s="71"/>
      <c r="E114" s="71"/>
      <c r="F114" s="71"/>
      <c r="G114" s="71"/>
      <c r="H114" s="71"/>
      <c r="I114" s="71"/>
      <c r="J114" s="71"/>
      <c r="K114" s="71"/>
      <c r="L114" s="71"/>
      <c r="M114" s="71"/>
      <c r="N114" s="71"/>
      <c r="O114" s="71"/>
      <c r="P114" s="71"/>
    </row>
    <row r="115" spans="1:16" ht="14" hidden="1" x14ac:dyDescent="0.3">
      <c r="A115" s="71"/>
      <c r="B115" s="71"/>
      <c r="C115" s="71"/>
      <c r="D115" s="71"/>
      <c r="E115" s="71"/>
      <c r="F115" s="71"/>
      <c r="G115" s="71"/>
      <c r="H115" s="71"/>
      <c r="I115" s="71"/>
      <c r="J115" s="71"/>
      <c r="K115" s="71"/>
      <c r="L115" s="71"/>
      <c r="M115" s="71"/>
      <c r="N115" s="71"/>
      <c r="O115" s="71"/>
      <c r="P115" s="71"/>
    </row>
    <row r="116" spans="1:16" ht="14" hidden="1" x14ac:dyDescent="0.3">
      <c r="A116" s="71"/>
      <c r="B116" s="71"/>
      <c r="C116" s="71"/>
      <c r="D116" s="71"/>
      <c r="E116" s="71"/>
      <c r="F116" s="71"/>
      <c r="G116" s="71"/>
      <c r="H116" s="71"/>
      <c r="I116" s="71"/>
      <c r="J116" s="71"/>
      <c r="K116" s="71"/>
      <c r="L116" s="71"/>
      <c r="M116" s="71"/>
      <c r="N116" s="71"/>
      <c r="O116" s="71"/>
      <c r="P116" s="71"/>
    </row>
    <row r="117" spans="1:16" ht="14" hidden="1" x14ac:dyDescent="0.3">
      <c r="A117" s="71"/>
      <c r="B117" s="71"/>
      <c r="C117" s="71"/>
      <c r="D117" s="71"/>
      <c r="E117" s="71"/>
      <c r="F117" s="71"/>
      <c r="G117" s="71"/>
      <c r="H117" s="71"/>
      <c r="I117" s="71"/>
      <c r="J117" s="71"/>
      <c r="K117" s="71"/>
      <c r="L117" s="71"/>
      <c r="M117" s="71"/>
      <c r="N117" s="71"/>
      <c r="O117" s="71"/>
      <c r="P117" s="71"/>
    </row>
    <row r="118" spans="1:16" ht="14" hidden="1" x14ac:dyDescent="0.3">
      <c r="A118" s="71"/>
      <c r="B118" s="71"/>
      <c r="C118" s="71"/>
      <c r="D118" s="71"/>
      <c r="E118" s="71"/>
      <c r="F118" s="71"/>
      <c r="G118" s="71"/>
      <c r="H118" s="71"/>
      <c r="I118" s="71"/>
      <c r="J118" s="71"/>
      <c r="K118" s="71"/>
      <c r="L118" s="71"/>
      <c r="M118" s="71"/>
      <c r="N118" s="71"/>
      <c r="O118" s="71"/>
      <c r="P118" s="71"/>
    </row>
    <row r="119" spans="1:16" ht="14.15" hidden="1" customHeight="1" x14ac:dyDescent="0.3">
      <c r="A119" s="71"/>
      <c r="B119" s="71"/>
      <c r="C119" s="71"/>
      <c r="D119" s="71"/>
      <c r="E119" s="71"/>
      <c r="F119" s="71"/>
      <c r="G119" s="71"/>
      <c r="H119" s="71"/>
      <c r="I119" s="71"/>
      <c r="J119" s="71"/>
      <c r="K119" s="71"/>
      <c r="L119" s="71"/>
      <c r="M119" s="71"/>
      <c r="N119" s="71"/>
      <c r="O119" s="71"/>
      <c r="P119" s="71"/>
    </row>
    <row r="120" spans="1:16" ht="14.15" hidden="1" customHeight="1" x14ac:dyDescent="0.3">
      <c r="A120" s="71"/>
      <c r="B120" s="71"/>
      <c r="C120" s="71"/>
      <c r="D120" s="71"/>
      <c r="E120" s="71"/>
      <c r="F120" s="71"/>
      <c r="G120" s="71"/>
      <c r="H120" s="71"/>
      <c r="I120" s="71"/>
      <c r="J120" s="71"/>
      <c r="K120" s="71"/>
      <c r="L120" s="71"/>
      <c r="M120" s="71"/>
      <c r="N120" s="71"/>
      <c r="O120" s="71"/>
      <c r="P120" s="71"/>
    </row>
    <row r="121" spans="1:16" ht="14.15" hidden="1" customHeight="1" x14ac:dyDescent="0.3">
      <c r="A121" s="71"/>
      <c r="B121" s="71"/>
      <c r="C121" s="71"/>
      <c r="D121" s="71"/>
      <c r="E121" s="71"/>
      <c r="F121" s="71"/>
      <c r="G121" s="71"/>
      <c r="H121" s="71"/>
      <c r="I121" s="71"/>
      <c r="J121" s="71"/>
      <c r="K121" s="71"/>
      <c r="L121" s="71"/>
      <c r="M121" s="71"/>
      <c r="N121" s="71"/>
      <c r="O121" s="71"/>
      <c r="P121" s="71"/>
    </row>
    <row r="122" spans="1:16" ht="14.15" hidden="1" customHeight="1" x14ac:dyDescent="0.3">
      <c r="A122" s="71"/>
      <c r="B122" s="71"/>
      <c r="C122" s="71"/>
      <c r="D122" s="71"/>
      <c r="E122" s="71"/>
      <c r="F122" s="71"/>
      <c r="G122" s="71"/>
      <c r="H122" s="71"/>
      <c r="I122" s="71"/>
      <c r="J122" s="71"/>
      <c r="K122" s="71"/>
      <c r="L122" s="71"/>
      <c r="M122" s="71"/>
      <c r="N122" s="71"/>
      <c r="O122" s="71"/>
      <c r="P122" s="71"/>
    </row>
    <row r="123" spans="1:16" ht="14.15" hidden="1" customHeight="1" x14ac:dyDescent="0.3">
      <c r="A123" s="71"/>
      <c r="B123" s="71"/>
      <c r="C123" s="71"/>
      <c r="D123" s="71"/>
      <c r="E123" s="71"/>
      <c r="F123" s="71"/>
      <c r="G123" s="71"/>
      <c r="H123" s="71"/>
      <c r="I123" s="71"/>
      <c r="J123" s="71"/>
      <c r="K123" s="71"/>
      <c r="L123" s="71"/>
      <c r="M123" s="71"/>
      <c r="N123" s="71"/>
      <c r="O123" s="71"/>
      <c r="P123" s="71"/>
    </row>
    <row r="124" spans="1:16" ht="14.15" hidden="1" customHeight="1" x14ac:dyDescent="0.3">
      <c r="A124" s="71"/>
      <c r="B124" s="71"/>
      <c r="C124" s="71"/>
      <c r="D124" s="71"/>
      <c r="E124" s="71"/>
      <c r="F124" s="71"/>
      <c r="G124" s="71"/>
      <c r="H124" s="71"/>
      <c r="I124" s="71"/>
      <c r="J124" s="71"/>
      <c r="K124" s="71"/>
      <c r="L124" s="71"/>
      <c r="M124" s="71"/>
      <c r="N124" s="71"/>
      <c r="O124" s="71"/>
      <c r="P124" s="71"/>
    </row>
    <row r="125" spans="1:16" ht="14.15" hidden="1" customHeight="1" x14ac:dyDescent="0.3">
      <c r="A125" s="71"/>
      <c r="B125" s="71"/>
      <c r="C125" s="71"/>
      <c r="D125" s="71"/>
      <c r="E125" s="71"/>
      <c r="F125" s="71"/>
      <c r="G125" s="71"/>
      <c r="H125" s="71"/>
      <c r="I125" s="71"/>
      <c r="J125" s="71"/>
      <c r="K125" s="71"/>
      <c r="L125" s="71"/>
      <c r="M125" s="71"/>
      <c r="N125" s="71"/>
      <c r="O125" s="71"/>
      <c r="P125" s="71"/>
    </row>
    <row r="126" spans="1:16" ht="14.15" hidden="1" customHeight="1" x14ac:dyDescent="0.3">
      <c r="A126" s="71"/>
      <c r="B126" s="71"/>
      <c r="C126" s="71"/>
      <c r="D126" s="71"/>
      <c r="E126" s="71"/>
      <c r="F126" s="71"/>
      <c r="G126" s="71"/>
      <c r="H126" s="71"/>
      <c r="I126" s="71"/>
      <c r="J126" s="71"/>
      <c r="K126" s="71"/>
      <c r="L126" s="71"/>
      <c r="M126" s="71"/>
      <c r="N126" s="71"/>
      <c r="O126" s="71"/>
      <c r="P126" s="71"/>
    </row>
    <row r="127" spans="1:16" ht="14.15" hidden="1" customHeight="1" x14ac:dyDescent="0.3">
      <c r="A127" s="71"/>
      <c r="B127" s="71"/>
      <c r="C127" s="71"/>
      <c r="D127" s="71"/>
      <c r="E127" s="71"/>
      <c r="F127" s="71"/>
      <c r="G127" s="71"/>
      <c r="H127" s="71"/>
      <c r="I127" s="71"/>
      <c r="J127" s="71"/>
      <c r="K127" s="71"/>
      <c r="L127" s="71"/>
      <c r="M127" s="71"/>
      <c r="N127" s="71"/>
      <c r="O127" s="71"/>
      <c r="P127" s="71"/>
    </row>
    <row r="128" spans="1:16" ht="14.15" hidden="1" customHeight="1" x14ac:dyDescent="0.3">
      <c r="A128" s="71"/>
      <c r="B128" s="71"/>
      <c r="C128" s="71"/>
      <c r="D128" s="71"/>
      <c r="E128" s="71"/>
      <c r="F128" s="71"/>
      <c r="G128" s="71"/>
      <c r="H128" s="71"/>
      <c r="I128" s="71"/>
      <c r="J128" s="71"/>
      <c r="K128" s="71"/>
      <c r="L128" s="71"/>
      <c r="M128" s="71"/>
      <c r="N128" s="71"/>
      <c r="O128" s="71"/>
      <c r="P128" s="71"/>
    </row>
    <row r="129" spans="1:16" ht="14.15" hidden="1" customHeight="1" x14ac:dyDescent="0.3">
      <c r="A129" s="71"/>
      <c r="B129" s="71"/>
      <c r="C129" s="71"/>
      <c r="D129" s="71"/>
      <c r="E129" s="71"/>
      <c r="F129" s="71"/>
      <c r="G129" s="71"/>
      <c r="H129" s="71"/>
      <c r="I129" s="71"/>
      <c r="J129" s="71"/>
      <c r="K129" s="71"/>
      <c r="L129" s="71"/>
      <c r="M129" s="71"/>
      <c r="N129" s="71"/>
      <c r="O129" s="71"/>
      <c r="P129" s="71"/>
    </row>
    <row r="130" spans="1:16" ht="14.15" hidden="1" customHeight="1" x14ac:dyDescent="0.3">
      <c r="A130" s="71"/>
      <c r="B130" s="71"/>
      <c r="C130" s="71"/>
      <c r="D130" s="71"/>
      <c r="E130" s="71"/>
      <c r="F130" s="71"/>
      <c r="G130" s="71"/>
      <c r="H130" s="71"/>
      <c r="I130" s="71"/>
      <c r="J130" s="71"/>
      <c r="K130" s="71"/>
      <c r="L130" s="71"/>
      <c r="M130" s="71"/>
      <c r="N130" s="71"/>
      <c r="O130" s="71"/>
      <c r="P130" s="71"/>
    </row>
    <row r="131" spans="1:16" ht="14.15" hidden="1" customHeight="1" x14ac:dyDescent="0.3">
      <c r="A131" s="71"/>
      <c r="B131" s="71"/>
      <c r="C131" s="71"/>
      <c r="D131" s="71"/>
      <c r="E131" s="71"/>
      <c r="F131" s="71"/>
      <c r="G131" s="71"/>
      <c r="H131" s="71"/>
      <c r="I131" s="71"/>
      <c r="J131" s="71"/>
      <c r="K131" s="71"/>
      <c r="L131" s="71"/>
      <c r="M131" s="71"/>
      <c r="N131" s="71"/>
      <c r="O131" s="71"/>
      <c r="P131" s="71"/>
    </row>
    <row r="132" spans="1:16" ht="14.15" hidden="1" customHeight="1" x14ac:dyDescent="0.3">
      <c r="A132" s="71"/>
      <c r="B132" s="71"/>
      <c r="C132" s="71"/>
      <c r="D132" s="71"/>
      <c r="E132" s="71"/>
      <c r="F132" s="71"/>
      <c r="G132" s="71"/>
      <c r="H132" s="71"/>
      <c r="I132" s="71"/>
      <c r="J132" s="71"/>
      <c r="K132" s="71"/>
      <c r="L132" s="71"/>
      <c r="M132" s="71"/>
      <c r="N132" s="71"/>
      <c r="O132" s="71"/>
      <c r="P132" s="71"/>
    </row>
    <row r="133" spans="1:16" ht="14.15" hidden="1" customHeight="1" x14ac:dyDescent="0.3">
      <c r="A133" s="71"/>
      <c r="B133" s="71"/>
      <c r="C133" s="71"/>
      <c r="D133" s="71"/>
      <c r="E133" s="71"/>
      <c r="F133" s="71"/>
      <c r="G133" s="71"/>
      <c r="H133" s="71"/>
      <c r="I133" s="71"/>
      <c r="J133" s="71"/>
      <c r="K133" s="71"/>
      <c r="L133" s="71"/>
      <c r="M133" s="71"/>
      <c r="N133" s="71"/>
      <c r="O133" s="71"/>
      <c r="P133" s="71"/>
    </row>
    <row r="134" spans="1:16" ht="14.15" hidden="1" customHeight="1" x14ac:dyDescent="0.3">
      <c r="A134" s="71"/>
      <c r="B134" s="71"/>
      <c r="C134" s="71"/>
      <c r="D134" s="71"/>
      <c r="E134" s="71"/>
      <c r="F134" s="71"/>
      <c r="G134" s="71"/>
      <c r="H134" s="71"/>
      <c r="I134" s="71"/>
      <c r="J134" s="71"/>
      <c r="K134" s="71"/>
      <c r="L134" s="71"/>
      <c r="M134" s="71"/>
      <c r="N134" s="71"/>
      <c r="O134" s="71"/>
      <c r="P134" s="71"/>
    </row>
    <row r="135" spans="1:16" ht="14.15" hidden="1" customHeight="1" x14ac:dyDescent="0.3">
      <c r="A135" s="71"/>
      <c r="B135" s="71"/>
      <c r="C135" s="71"/>
      <c r="D135" s="71"/>
      <c r="E135" s="71"/>
      <c r="F135" s="71"/>
      <c r="G135" s="71"/>
      <c r="H135" s="71"/>
      <c r="I135" s="71"/>
      <c r="J135" s="71"/>
      <c r="K135" s="71"/>
      <c r="L135" s="71"/>
      <c r="M135" s="71"/>
      <c r="N135" s="71"/>
      <c r="O135" s="71"/>
      <c r="P135" s="71"/>
    </row>
    <row r="136" spans="1:16" ht="14.15" hidden="1" customHeight="1" x14ac:dyDescent="0.3">
      <c r="A136" s="71"/>
      <c r="B136" s="71"/>
      <c r="C136" s="71"/>
      <c r="D136" s="71"/>
      <c r="E136" s="71"/>
      <c r="F136" s="71"/>
      <c r="G136" s="71"/>
      <c r="H136" s="71"/>
      <c r="I136" s="71"/>
      <c r="J136" s="71"/>
      <c r="K136" s="71"/>
      <c r="L136" s="71"/>
      <c r="M136" s="71"/>
      <c r="N136" s="71"/>
      <c r="O136" s="71"/>
      <c r="P136" s="71"/>
    </row>
    <row r="137" spans="1:16" ht="14.15" hidden="1" customHeight="1" x14ac:dyDescent="0.3">
      <c r="A137" s="71"/>
      <c r="B137" s="71"/>
      <c r="C137" s="71"/>
      <c r="D137" s="71"/>
      <c r="E137" s="71"/>
      <c r="F137" s="71"/>
      <c r="G137" s="71"/>
      <c r="H137" s="71"/>
      <c r="I137" s="71"/>
      <c r="J137" s="71"/>
      <c r="K137" s="71"/>
      <c r="L137" s="71"/>
      <c r="M137" s="71"/>
      <c r="N137" s="71"/>
      <c r="O137" s="71"/>
      <c r="P137" s="71"/>
    </row>
    <row r="138" spans="1:16" ht="14.15" hidden="1" customHeight="1" x14ac:dyDescent="0.3">
      <c r="A138" s="71"/>
      <c r="B138" s="71"/>
      <c r="C138" s="71"/>
      <c r="D138" s="71"/>
      <c r="E138" s="71"/>
      <c r="F138" s="71"/>
      <c r="G138" s="71"/>
      <c r="H138" s="71"/>
      <c r="I138" s="71"/>
      <c r="J138" s="71"/>
      <c r="K138" s="71"/>
      <c r="L138" s="71"/>
      <c r="M138" s="71"/>
      <c r="N138" s="71"/>
      <c r="O138" s="71"/>
      <c r="P138" s="71"/>
    </row>
    <row r="139" spans="1:16" ht="14.15" hidden="1" customHeight="1" x14ac:dyDescent="0.3">
      <c r="A139" s="71"/>
      <c r="B139" s="71"/>
      <c r="C139" s="71"/>
      <c r="D139" s="71"/>
      <c r="E139" s="71"/>
      <c r="F139" s="71"/>
      <c r="G139" s="71"/>
      <c r="H139" s="71"/>
      <c r="I139" s="71"/>
      <c r="J139" s="71"/>
      <c r="K139" s="71"/>
      <c r="L139" s="71"/>
      <c r="M139" s="71"/>
      <c r="N139" s="71"/>
      <c r="O139" s="71"/>
      <c r="P139" s="71"/>
    </row>
    <row r="140" spans="1:16" ht="14.15" hidden="1" customHeight="1" x14ac:dyDescent="0.3">
      <c r="A140" s="71"/>
      <c r="B140" s="71"/>
      <c r="C140" s="71"/>
      <c r="D140" s="71"/>
      <c r="E140" s="71"/>
      <c r="F140" s="71"/>
      <c r="G140" s="71"/>
      <c r="H140" s="71"/>
      <c r="I140" s="71"/>
      <c r="J140" s="71"/>
      <c r="K140" s="71"/>
      <c r="L140" s="71"/>
      <c r="M140" s="71"/>
      <c r="N140" s="71"/>
      <c r="O140" s="71"/>
      <c r="P140" s="71"/>
    </row>
    <row r="141" spans="1:16" ht="14.15" hidden="1" customHeight="1" x14ac:dyDescent="0.3">
      <c r="A141" s="71"/>
      <c r="B141" s="71"/>
      <c r="C141" s="71"/>
      <c r="D141" s="71"/>
      <c r="E141" s="71"/>
      <c r="F141" s="71"/>
      <c r="G141" s="71"/>
      <c r="H141" s="71"/>
      <c r="I141" s="71"/>
      <c r="J141" s="71"/>
      <c r="K141" s="71"/>
      <c r="L141" s="71"/>
      <c r="M141" s="71"/>
      <c r="N141" s="71"/>
      <c r="O141" s="71"/>
      <c r="P141" s="71"/>
    </row>
    <row r="142" spans="1:16" ht="14.15" hidden="1" customHeight="1" x14ac:dyDescent="0.3">
      <c r="A142" s="71"/>
      <c r="B142" s="71"/>
      <c r="C142" s="71"/>
      <c r="D142" s="71"/>
      <c r="E142" s="71"/>
      <c r="F142" s="71"/>
      <c r="G142" s="71"/>
      <c r="H142" s="71"/>
      <c r="I142" s="71"/>
      <c r="J142" s="71"/>
      <c r="K142" s="71"/>
      <c r="L142" s="71"/>
      <c r="M142" s="71"/>
      <c r="N142" s="71"/>
      <c r="O142" s="71"/>
      <c r="P142" s="71"/>
    </row>
    <row r="143" spans="1:16" ht="14.15" hidden="1" customHeight="1" x14ac:dyDescent="0.3">
      <c r="A143" s="71"/>
      <c r="B143" s="71"/>
      <c r="C143" s="71"/>
      <c r="D143" s="71"/>
      <c r="E143" s="71"/>
      <c r="F143" s="71"/>
      <c r="G143" s="71"/>
      <c r="H143" s="71"/>
      <c r="I143" s="71"/>
      <c r="J143" s="71"/>
      <c r="K143" s="71"/>
      <c r="L143" s="71"/>
      <c r="M143" s="71"/>
      <c r="N143" s="71"/>
      <c r="O143" s="71"/>
      <c r="P143" s="71"/>
    </row>
    <row r="144" spans="1:16" ht="14.15" hidden="1" customHeight="1" x14ac:dyDescent="0.3">
      <c r="A144" s="71"/>
      <c r="B144" s="71"/>
      <c r="C144" s="71"/>
      <c r="D144" s="71"/>
      <c r="E144" s="71"/>
      <c r="F144" s="71"/>
      <c r="G144" s="71"/>
      <c r="H144" s="71"/>
      <c r="I144" s="71"/>
      <c r="J144" s="71"/>
      <c r="K144" s="71"/>
      <c r="L144" s="71"/>
      <c r="M144" s="71"/>
      <c r="N144" s="71"/>
      <c r="O144" s="71"/>
      <c r="P144" s="71"/>
    </row>
    <row r="145" spans="1:16" ht="14.15" hidden="1" customHeight="1" x14ac:dyDescent="0.3">
      <c r="A145" s="71"/>
      <c r="B145" s="71"/>
      <c r="C145" s="71"/>
      <c r="D145" s="71"/>
      <c r="E145" s="71"/>
      <c r="F145" s="71"/>
      <c r="G145" s="71"/>
      <c r="H145" s="71"/>
      <c r="I145" s="71"/>
      <c r="J145" s="71"/>
      <c r="K145" s="71"/>
      <c r="L145" s="71"/>
      <c r="M145" s="71"/>
      <c r="N145" s="71"/>
      <c r="O145" s="71"/>
      <c r="P145" s="71"/>
    </row>
    <row r="146" spans="1:16" ht="14.15" hidden="1" customHeight="1" x14ac:dyDescent="0.3">
      <c r="A146" s="71"/>
      <c r="B146" s="71"/>
      <c r="C146" s="71"/>
      <c r="D146" s="71"/>
      <c r="E146" s="71"/>
      <c r="F146" s="71"/>
      <c r="G146" s="71"/>
      <c r="H146" s="71"/>
      <c r="I146" s="71"/>
      <c r="J146" s="71"/>
      <c r="K146" s="71"/>
      <c r="L146" s="71"/>
      <c r="M146" s="71"/>
      <c r="N146" s="71"/>
      <c r="O146" s="71"/>
      <c r="P146" s="71"/>
    </row>
    <row r="147" spans="1:16" ht="14.15" hidden="1" customHeight="1" x14ac:dyDescent="0.3">
      <c r="A147" s="71"/>
      <c r="B147" s="71"/>
      <c r="C147" s="71"/>
      <c r="D147" s="71"/>
      <c r="E147" s="71"/>
      <c r="F147" s="71"/>
      <c r="G147" s="71"/>
      <c r="H147" s="71"/>
      <c r="I147" s="71"/>
      <c r="J147" s="71"/>
      <c r="K147" s="71"/>
      <c r="L147" s="71"/>
      <c r="M147" s="71"/>
      <c r="N147" s="71"/>
      <c r="O147" s="71"/>
      <c r="P147" s="71"/>
    </row>
    <row r="148" spans="1:16" ht="14.15" hidden="1" customHeight="1" x14ac:dyDescent="0.3">
      <c r="A148" s="71"/>
      <c r="B148" s="71"/>
      <c r="C148" s="71"/>
      <c r="D148" s="71"/>
      <c r="E148" s="71"/>
      <c r="F148" s="71"/>
      <c r="G148" s="71"/>
      <c r="H148" s="71"/>
      <c r="I148" s="71"/>
      <c r="J148" s="71"/>
      <c r="K148" s="71"/>
      <c r="L148" s="71"/>
      <c r="M148" s="71"/>
      <c r="N148" s="71"/>
      <c r="O148" s="71"/>
      <c r="P148" s="71"/>
    </row>
    <row r="149" spans="1:16" ht="14.15" hidden="1" customHeight="1" x14ac:dyDescent="0.3">
      <c r="A149" s="71"/>
      <c r="B149" s="71"/>
      <c r="C149" s="71"/>
      <c r="D149" s="71"/>
      <c r="E149" s="71"/>
      <c r="F149" s="71"/>
      <c r="G149" s="71"/>
      <c r="H149" s="71"/>
      <c r="I149" s="71"/>
      <c r="J149" s="71"/>
      <c r="K149" s="71"/>
      <c r="L149" s="71"/>
      <c r="M149" s="71"/>
      <c r="N149" s="71"/>
      <c r="O149" s="71"/>
      <c r="P149" s="71"/>
    </row>
    <row r="150" spans="1:16" ht="14.15" hidden="1" customHeight="1" x14ac:dyDescent="0.3">
      <c r="A150" s="71"/>
      <c r="B150" s="71"/>
      <c r="C150" s="71"/>
      <c r="D150" s="71"/>
      <c r="E150" s="71"/>
      <c r="F150" s="71"/>
      <c r="G150" s="71"/>
      <c r="H150" s="71"/>
      <c r="I150" s="71"/>
      <c r="J150" s="71"/>
      <c r="K150" s="71"/>
      <c r="L150" s="71"/>
      <c r="M150" s="71"/>
      <c r="N150" s="71"/>
      <c r="O150" s="71"/>
      <c r="P150" s="71"/>
    </row>
    <row r="151" spans="1:16" ht="14.15" hidden="1" customHeight="1" x14ac:dyDescent="0.3">
      <c r="A151" s="71"/>
      <c r="B151" s="71"/>
      <c r="C151" s="71"/>
      <c r="D151" s="71"/>
      <c r="E151" s="71"/>
      <c r="F151" s="71"/>
      <c r="G151" s="71"/>
      <c r="H151" s="71"/>
      <c r="I151" s="71"/>
      <c r="J151" s="71"/>
      <c r="K151" s="71"/>
      <c r="L151" s="71"/>
      <c r="M151" s="71"/>
      <c r="N151" s="71"/>
      <c r="O151" s="71"/>
      <c r="P151" s="71"/>
    </row>
    <row r="152" spans="1:16" ht="14.15" hidden="1" customHeight="1" x14ac:dyDescent="0.3">
      <c r="A152" s="71"/>
      <c r="B152" s="71"/>
      <c r="C152" s="71"/>
      <c r="D152" s="71"/>
      <c r="E152" s="71"/>
      <c r="F152" s="71"/>
      <c r="G152" s="71"/>
      <c r="H152" s="71"/>
      <c r="I152" s="71"/>
      <c r="J152" s="71"/>
      <c r="K152" s="71"/>
      <c r="L152" s="71"/>
      <c r="M152" s="71"/>
      <c r="N152" s="71"/>
      <c r="O152" s="71"/>
      <c r="P152" s="71"/>
    </row>
    <row r="153" spans="1:16" ht="14.15" hidden="1" customHeight="1" x14ac:dyDescent="0.3">
      <c r="A153" s="71"/>
      <c r="B153" s="71"/>
      <c r="C153" s="71"/>
      <c r="D153" s="71"/>
      <c r="E153" s="71"/>
      <c r="F153" s="71"/>
      <c r="G153" s="71"/>
      <c r="H153" s="71"/>
      <c r="I153" s="71"/>
      <c r="J153" s="71"/>
      <c r="K153" s="71"/>
      <c r="L153" s="71"/>
      <c r="M153" s="71"/>
      <c r="N153" s="71"/>
      <c r="O153" s="71"/>
      <c r="P153" s="71"/>
    </row>
    <row r="154" spans="1:16" ht="14.15" hidden="1" customHeight="1" x14ac:dyDescent="0.3">
      <c r="A154" s="71"/>
      <c r="B154" s="71"/>
      <c r="C154" s="71"/>
      <c r="D154" s="71"/>
      <c r="E154" s="71"/>
      <c r="F154" s="71"/>
      <c r="G154" s="71"/>
      <c r="H154" s="71"/>
      <c r="I154" s="71"/>
      <c r="J154" s="71"/>
      <c r="K154" s="71"/>
      <c r="L154" s="71"/>
      <c r="M154" s="71"/>
      <c r="N154" s="71"/>
      <c r="O154" s="71"/>
      <c r="P154" s="71"/>
    </row>
    <row r="155" spans="1:16" ht="14.15" hidden="1" customHeight="1" x14ac:dyDescent="0.3">
      <c r="A155" s="71"/>
      <c r="B155" s="71"/>
      <c r="C155" s="71"/>
      <c r="D155" s="71"/>
      <c r="E155" s="71"/>
      <c r="F155" s="71"/>
      <c r="G155" s="71"/>
      <c r="H155" s="71"/>
      <c r="I155" s="71"/>
      <c r="J155" s="71"/>
      <c r="K155" s="71"/>
      <c r="L155" s="71"/>
      <c r="M155" s="71"/>
      <c r="N155" s="71"/>
      <c r="O155" s="71"/>
      <c r="P155" s="71"/>
    </row>
    <row r="156" spans="1:16" ht="14.15" hidden="1" customHeight="1" x14ac:dyDescent="0.3">
      <c r="A156" s="71"/>
      <c r="B156" s="71"/>
      <c r="C156" s="71"/>
      <c r="D156" s="71"/>
      <c r="E156" s="71"/>
      <c r="F156" s="71"/>
      <c r="G156" s="71"/>
      <c r="H156" s="71"/>
      <c r="I156" s="71"/>
      <c r="J156" s="71"/>
      <c r="K156" s="71"/>
      <c r="L156" s="71"/>
      <c r="M156" s="71"/>
      <c r="N156" s="71"/>
      <c r="O156" s="71"/>
      <c r="P156" s="71"/>
    </row>
    <row r="157" spans="1:16" ht="14.15" hidden="1" customHeight="1" x14ac:dyDescent="0.3">
      <c r="A157" s="71"/>
      <c r="B157" s="71"/>
      <c r="C157" s="71"/>
      <c r="D157" s="71"/>
      <c r="E157" s="71"/>
      <c r="F157" s="71"/>
      <c r="G157" s="71"/>
      <c r="H157" s="71"/>
      <c r="I157" s="71"/>
      <c r="J157" s="71"/>
      <c r="K157" s="71"/>
      <c r="L157" s="71"/>
      <c r="M157" s="71"/>
      <c r="N157" s="71"/>
      <c r="O157" s="71"/>
      <c r="P157" s="71"/>
    </row>
    <row r="158" spans="1:16" ht="14.15" hidden="1" customHeight="1" x14ac:dyDescent="0.3">
      <c r="A158" s="71"/>
      <c r="B158" s="71"/>
      <c r="C158" s="71"/>
      <c r="D158" s="71"/>
      <c r="E158" s="71"/>
      <c r="F158" s="71"/>
      <c r="G158" s="71"/>
      <c r="H158" s="71"/>
      <c r="I158" s="71"/>
      <c r="J158" s="71"/>
      <c r="K158" s="71"/>
      <c r="L158" s="71"/>
      <c r="M158" s="71"/>
      <c r="N158" s="71"/>
      <c r="O158" s="71"/>
      <c r="P158" s="71"/>
    </row>
    <row r="159" spans="1:16" ht="14.15" hidden="1" customHeight="1" x14ac:dyDescent="0.3">
      <c r="A159" s="71"/>
      <c r="B159" s="71"/>
      <c r="C159" s="71"/>
      <c r="D159" s="71"/>
      <c r="E159" s="71"/>
      <c r="F159" s="71"/>
      <c r="G159" s="71"/>
      <c r="H159" s="71"/>
      <c r="I159" s="71"/>
      <c r="J159" s="71"/>
      <c r="K159" s="71"/>
      <c r="L159" s="71"/>
      <c r="M159" s="71"/>
      <c r="N159" s="71"/>
      <c r="O159" s="71"/>
      <c r="P159" s="71"/>
    </row>
    <row r="160" spans="1:16" ht="14.15" hidden="1" customHeight="1" x14ac:dyDescent="0.3">
      <c r="A160" s="71"/>
      <c r="B160" s="71"/>
      <c r="C160" s="71"/>
      <c r="D160" s="71"/>
      <c r="E160" s="71"/>
      <c r="F160" s="71"/>
      <c r="G160" s="71"/>
      <c r="H160" s="71"/>
      <c r="I160" s="71"/>
      <c r="J160" s="71"/>
      <c r="K160" s="71"/>
      <c r="L160" s="71"/>
      <c r="M160" s="71"/>
      <c r="N160" s="71"/>
      <c r="O160" s="71"/>
      <c r="P160" s="71"/>
    </row>
    <row r="161" spans="1:16" ht="14.15" hidden="1" customHeight="1" x14ac:dyDescent="0.3">
      <c r="A161" s="71"/>
      <c r="B161" s="71"/>
      <c r="C161" s="71"/>
      <c r="D161" s="71"/>
      <c r="E161" s="71"/>
      <c r="F161" s="71"/>
      <c r="G161" s="71"/>
      <c r="H161" s="71"/>
      <c r="I161" s="71"/>
      <c r="J161" s="71"/>
      <c r="K161" s="71"/>
      <c r="L161" s="71"/>
      <c r="M161" s="71"/>
      <c r="N161" s="71"/>
      <c r="O161" s="71"/>
      <c r="P161" s="71"/>
    </row>
    <row r="162" spans="1:16" ht="14.15" hidden="1" customHeight="1" x14ac:dyDescent="0.3">
      <c r="A162" s="71"/>
      <c r="B162" s="71"/>
      <c r="C162" s="71"/>
      <c r="D162" s="71"/>
      <c r="E162" s="71"/>
      <c r="F162" s="71"/>
      <c r="G162" s="71"/>
      <c r="H162" s="71"/>
      <c r="I162" s="71"/>
      <c r="J162" s="71"/>
      <c r="K162" s="71"/>
      <c r="L162" s="71"/>
      <c r="M162" s="71"/>
      <c r="N162" s="71"/>
      <c r="O162" s="71"/>
      <c r="P162" s="71"/>
    </row>
    <row r="163" spans="1:16" ht="14.15" hidden="1" customHeight="1" x14ac:dyDescent="0.3">
      <c r="A163" s="71"/>
      <c r="B163" s="71"/>
      <c r="C163" s="71"/>
      <c r="D163" s="71"/>
      <c r="E163" s="71"/>
      <c r="F163" s="71"/>
      <c r="G163" s="71"/>
      <c r="H163" s="71"/>
      <c r="I163" s="71"/>
      <c r="J163" s="71"/>
      <c r="K163" s="71"/>
      <c r="L163" s="71"/>
      <c r="M163" s="71"/>
      <c r="N163" s="71"/>
      <c r="O163" s="71"/>
      <c r="P163" s="71"/>
    </row>
    <row r="164" spans="1:16" ht="14.15" hidden="1" customHeight="1" x14ac:dyDescent="0.3">
      <c r="A164" s="71"/>
      <c r="B164" s="71"/>
      <c r="C164" s="71"/>
      <c r="D164" s="71"/>
      <c r="E164" s="71"/>
      <c r="F164" s="71"/>
      <c r="G164" s="71"/>
      <c r="H164" s="71"/>
      <c r="I164" s="71"/>
      <c r="J164" s="71"/>
      <c r="K164" s="71"/>
      <c r="L164" s="71"/>
      <c r="M164" s="71"/>
      <c r="N164" s="71"/>
      <c r="O164" s="71"/>
      <c r="P164" s="71"/>
    </row>
    <row r="165" spans="1:16" ht="14.15" hidden="1" customHeight="1" x14ac:dyDescent="0.3">
      <c r="A165" s="71"/>
      <c r="B165" s="71"/>
      <c r="C165" s="71"/>
      <c r="D165" s="71"/>
      <c r="E165" s="71"/>
      <c r="F165" s="71"/>
      <c r="G165" s="71"/>
      <c r="H165" s="71"/>
      <c r="I165" s="71"/>
      <c r="J165" s="71"/>
      <c r="K165" s="71"/>
      <c r="L165" s="71"/>
      <c r="M165" s="71"/>
      <c r="N165" s="71"/>
      <c r="O165" s="71"/>
      <c r="P165" s="71"/>
    </row>
    <row r="166" spans="1:16" ht="14.15" hidden="1" customHeight="1" x14ac:dyDescent="0.3">
      <c r="A166" s="71"/>
      <c r="B166" s="71"/>
      <c r="C166" s="71"/>
      <c r="D166" s="71"/>
      <c r="E166" s="71"/>
      <c r="F166" s="71"/>
      <c r="G166" s="71"/>
      <c r="H166" s="71"/>
      <c r="I166" s="71"/>
      <c r="J166" s="71"/>
      <c r="K166" s="71"/>
      <c r="L166" s="71"/>
      <c r="M166" s="71"/>
      <c r="N166" s="71"/>
      <c r="O166" s="71"/>
      <c r="P166" s="71"/>
    </row>
    <row r="167" spans="1:16" ht="14.15" hidden="1" customHeight="1" x14ac:dyDescent="0.3">
      <c r="A167" s="71"/>
      <c r="B167" s="71"/>
      <c r="C167" s="71"/>
      <c r="D167" s="71"/>
      <c r="E167" s="71"/>
      <c r="F167" s="71"/>
      <c r="G167" s="71"/>
      <c r="H167" s="71"/>
      <c r="I167" s="71"/>
      <c r="J167" s="71"/>
      <c r="K167" s="71"/>
      <c r="L167" s="71"/>
      <c r="M167" s="71"/>
      <c r="N167" s="71"/>
      <c r="O167" s="71"/>
      <c r="P167" s="71"/>
    </row>
    <row r="168" spans="1:16" ht="14.15" hidden="1" customHeight="1" x14ac:dyDescent="0.3">
      <c r="A168" s="71"/>
      <c r="B168" s="71"/>
      <c r="C168" s="71"/>
      <c r="D168" s="71"/>
      <c r="E168" s="71"/>
      <c r="F168" s="71"/>
      <c r="G168" s="71"/>
      <c r="H168" s="71"/>
      <c r="I168" s="71"/>
      <c r="J168" s="71"/>
      <c r="K168" s="71"/>
      <c r="L168" s="71"/>
      <c r="M168" s="71"/>
      <c r="N168" s="71"/>
      <c r="O168" s="71"/>
      <c r="P168" s="71"/>
    </row>
    <row r="169" spans="1:16" ht="14.15" hidden="1" customHeight="1" x14ac:dyDescent="0.3">
      <c r="A169" s="71"/>
      <c r="B169" s="71"/>
      <c r="C169" s="71"/>
      <c r="D169" s="71"/>
      <c r="E169" s="71"/>
      <c r="F169" s="71"/>
      <c r="G169" s="71"/>
      <c r="H169" s="71"/>
      <c r="I169" s="71"/>
      <c r="J169" s="71"/>
      <c r="K169" s="71"/>
      <c r="L169" s="71"/>
      <c r="M169" s="71"/>
      <c r="N169" s="71"/>
      <c r="O169" s="71"/>
      <c r="P169" s="71"/>
    </row>
    <row r="170" spans="1:16" ht="14.15" hidden="1" customHeight="1" x14ac:dyDescent="0.3">
      <c r="A170" s="71"/>
      <c r="B170" s="71"/>
      <c r="C170" s="71"/>
      <c r="D170" s="71"/>
      <c r="E170" s="71"/>
      <c r="F170" s="71"/>
      <c r="G170" s="71"/>
      <c r="H170" s="71"/>
      <c r="I170" s="71"/>
      <c r="J170" s="71"/>
      <c r="K170" s="71"/>
      <c r="L170" s="71"/>
      <c r="M170" s="71"/>
      <c r="N170" s="71"/>
      <c r="O170" s="71"/>
      <c r="P170" s="71"/>
    </row>
    <row r="171" spans="1:16" ht="14.15" hidden="1" customHeight="1" x14ac:dyDescent="0.3">
      <c r="A171" s="71"/>
      <c r="B171" s="71"/>
      <c r="C171" s="71"/>
      <c r="D171" s="71"/>
      <c r="E171" s="71"/>
      <c r="F171" s="71"/>
      <c r="G171" s="71"/>
      <c r="H171" s="71"/>
      <c r="I171" s="71"/>
      <c r="J171" s="71"/>
      <c r="K171" s="71"/>
      <c r="L171" s="71"/>
      <c r="M171" s="71"/>
      <c r="N171" s="71"/>
      <c r="O171" s="71"/>
      <c r="P171" s="71"/>
    </row>
    <row r="172" spans="1:16" ht="14.15" hidden="1" customHeight="1" x14ac:dyDescent="0.3">
      <c r="A172" s="71"/>
      <c r="B172" s="71"/>
      <c r="C172" s="71"/>
      <c r="D172" s="71"/>
      <c r="E172" s="71"/>
      <c r="F172" s="71"/>
      <c r="G172" s="71"/>
      <c r="H172" s="71"/>
      <c r="I172" s="71"/>
      <c r="J172" s="71"/>
      <c r="K172" s="71"/>
      <c r="L172" s="71"/>
      <c r="M172" s="71"/>
      <c r="N172" s="71"/>
      <c r="O172" s="71"/>
      <c r="P172" s="71"/>
    </row>
    <row r="173" spans="1:16" ht="14.15" hidden="1" customHeight="1" x14ac:dyDescent="0.3">
      <c r="A173" s="71"/>
      <c r="B173" s="71"/>
      <c r="C173" s="71"/>
      <c r="D173" s="71"/>
      <c r="E173" s="71"/>
      <c r="F173" s="71"/>
      <c r="G173" s="71"/>
      <c r="H173" s="71"/>
      <c r="I173" s="71"/>
      <c r="J173" s="71"/>
      <c r="K173" s="71"/>
      <c r="L173" s="71"/>
      <c r="M173" s="71"/>
      <c r="N173" s="71"/>
      <c r="O173" s="71"/>
      <c r="P173" s="71"/>
    </row>
    <row r="174" spans="1:16" ht="14.15" hidden="1" customHeight="1" x14ac:dyDescent="0.3">
      <c r="A174" s="71"/>
      <c r="B174" s="71"/>
      <c r="C174" s="71"/>
      <c r="D174" s="71"/>
      <c r="E174" s="71"/>
      <c r="F174" s="71"/>
      <c r="G174" s="71"/>
      <c r="H174" s="71"/>
      <c r="I174" s="71"/>
      <c r="J174" s="71"/>
      <c r="K174" s="71"/>
      <c r="L174" s="71"/>
      <c r="M174" s="71"/>
      <c r="N174" s="71"/>
      <c r="O174" s="71"/>
      <c r="P174" s="71"/>
    </row>
    <row r="175" spans="1:16" ht="14.15" hidden="1" customHeight="1" x14ac:dyDescent="0.3">
      <c r="A175" s="71"/>
      <c r="B175" s="71"/>
      <c r="C175" s="71"/>
      <c r="D175" s="71"/>
      <c r="E175" s="71"/>
      <c r="F175" s="71"/>
      <c r="G175" s="71"/>
      <c r="H175" s="71"/>
      <c r="I175" s="71"/>
      <c r="J175" s="71"/>
      <c r="K175" s="71"/>
      <c r="L175" s="71"/>
      <c r="M175" s="71"/>
      <c r="N175" s="71"/>
      <c r="O175" s="71"/>
      <c r="P175" s="71"/>
    </row>
    <row r="176" spans="1:16" ht="14.15" hidden="1" customHeight="1" x14ac:dyDescent="0.3">
      <c r="A176" s="71"/>
      <c r="B176" s="71"/>
      <c r="C176" s="71"/>
      <c r="D176" s="71"/>
      <c r="E176" s="71"/>
      <c r="F176" s="71"/>
      <c r="G176" s="71"/>
      <c r="H176" s="71"/>
      <c r="I176" s="71"/>
      <c r="J176" s="71"/>
      <c r="K176" s="71"/>
      <c r="L176" s="71"/>
      <c r="M176" s="71"/>
      <c r="N176" s="71"/>
      <c r="O176" s="71"/>
      <c r="P176" s="71"/>
    </row>
    <row r="177" spans="1:16" ht="14.15" hidden="1" customHeight="1" x14ac:dyDescent="0.3">
      <c r="A177" s="71"/>
      <c r="B177" s="71"/>
      <c r="C177" s="71"/>
      <c r="D177" s="71"/>
      <c r="E177" s="71"/>
      <c r="F177" s="71"/>
      <c r="G177" s="71"/>
      <c r="H177" s="71"/>
      <c r="I177" s="71"/>
      <c r="J177" s="71"/>
      <c r="K177" s="71"/>
      <c r="L177" s="71"/>
      <c r="M177" s="71"/>
      <c r="N177" s="71"/>
      <c r="O177" s="71"/>
      <c r="P177" s="71"/>
    </row>
    <row r="178" spans="1:16" ht="14.15" hidden="1" customHeight="1" x14ac:dyDescent="0.3">
      <c r="A178" s="71"/>
      <c r="B178" s="71"/>
      <c r="C178" s="71"/>
      <c r="D178" s="71"/>
      <c r="E178" s="71"/>
      <c r="F178" s="71"/>
      <c r="G178" s="71"/>
      <c r="H178" s="71"/>
      <c r="I178" s="71"/>
      <c r="J178" s="71"/>
      <c r="K178" s="71"/>
      <c r="L178" s="71"/>
      <c r="M178" s="71"/>
      <c r="N178" s="71"/>
      <c r="O178" s="71"/>
      <c r="P178" s="71"/>
    </row>
    <row r="179" spans="1:16" ht="14.15" hidden="1" customHeight="1" x14ac:dyDescent="0.3">
      <c r="A179" s="71"/>
      <c r="B179" s="71"/>
      <c r="C179" s="71"/>
      <c r="D179" s="71"/>
      <c r="E179" s="71"/>
      <c r="F179" s="71"/>
      <c r="G179" s="71"/>
      <c r="H179" s="71"/>
      <c r="I179" s="71"/>
      <c r="J179" s="71"/>
      <c r="K179" s="71"/>
      <c r="L179" s="71"/>
      <c r="M179" s="71"/>
      <c r="N179" s="71"/>
      <c r="O179" s="71"/>
      <c r="P179" s="71"/>
    </row>
    <row r="180" spans="1:16" ht="14.15" hidden="1" customHeight="1" x14ac:dyDescent="0.3">
      <c r="A180" s="71"/>
      <c r="B180" s="71"/>
      <c r="C180" s="71"/>
      <c r="D180" s="71"/>
      <c r="E180" s="71"/>
      <c r="F180" s="71"/>
      <c r="G180" s="71"/>
      <c r="H180" s="71"/>
      <c r="I180" s="71"/>
      <c r="J180" s="71"/>
      <c r="K180" s="71"/>
      <c r="L180" s="71"/>
      <c r="M180" s="71"/>
      <c r="N180" s="71"/>
      <c r="O180" s="71"/>
      <c r="P180" s="71"/>
    </row>
    <row r="181" spans="1:16" ht="14.15" hidden="1" customHeight="1" x14ac:dyDescent="0.3">
      <c r="A181" s="71"/>
      <c r="B181" s="71"/>
      <c r="C181" s="71"/>
      <c r="D181" s="71"/>
      <c r="E181" s="71"/>
      <c r="F181" s="71"/>
      <c r="G181" s="71"/>
      <c r="H181" s="71"/>
      <c r="I181" s="71"/>
      <c r="J181" s="71"/>
      <c r="K181" s="71"/>
      <c r="L181" s="71"/>
      <c r="M181" s="71"/>
      <c r="N181" s="71"/>
      <c r="O181" s="71"/>
      <c r="P181" s="71"/>
    </row>
    <row r="182" spans="1:16" ht="14.15" hidden="1" customHeight="1" x14ac:dyDescent="0.3">
      <c r="A182" s="71"/>
      <c r="B182" s="71"/>
      <c r="C182" s="71"/>
      <c r="D182" s="71"/>
      <c r="E182" s="71"/>
      <c r="F182" s="71"/>
      <c r="G182" s="71"/>
      <c r="H182" s="71"/>
      <c r="I182" s="71"/>
      <c r="J182" s="71"/>
      <c r="K182" s="71"/>
      <c r="L182" s="71"/>
      <c r="M182" s="71"/>
      <c r="N182" s="71"/>
      <c r="O182" s="71"/>
      <c r="P182" s="71"/>
    </row>
    <row r="183" spans="1:16" ht="14.15" hidden="1" customHeight="1" x14ac:dyDescent="0.3">
      <c r="A183" s="71"/>
      <c r="B183" s="71"/>
      <c r="C183" s="71"/>
      <c r="D183" s="71"/>
      <c r="E183" s="71"/>
      <c r="F183" s="71"/>
      <c r="G183" s="71"/>
      <c r="H183" s="71"/>
      <c r="I183" s="71"/>
      <c r="J183" s="71"/>
      <c r="K183" s="71"/>
      <c r="L183" s="71"/>
      <c r="M183" s="71"/>
      <c r="N183" s="71"/>
      <c r="O183" s="71"/>
      <c r="P183" s="71"/>
    </row>
    <row r="184" spans="1:16" ht="14.15" hidden="1" customHeight="1" x14ac:dyDescent="0.3">
      <c r="A184" s="71"/>
      <c r="B184" s="71"/>
      <c r="C184" s="71"/>
      <c r="D184" s="71"/>
      <c r="E184" s="71"/>
      <c r="F184" s="71"/>
      <c r="G184" s="71"/>
      <c r="H184" s="71"/>
      <c r="I184" s="71"/>
      <c r="J184" s="71"/>
      <c r="K184" s="71"/>
      <c r="L184" s="71"/>
      <c r="M184" s="71"/>
      <c r="N184" s="71"/>
      <c r="O184" s="71"/>
      <c r="P184" s="71"/>
    </row>
    <row r="185" spans="1:16" ht="14.15" hidden="1" customHeight="1" x14ac:dyDescent="0.3">
      <c r="A185" s="71"/>
      <c r="B185" s="71"/>
      <c r="C185" s="71"/>
      <c r="D185" s="71"/>
      <c r="E185" s="71"/>
      <c r="F185" s="71"/>
      <c r="G185" s="71"/>
      <c r="H185" s="71"/>
      <c r="I185" s="71"/>
      <c r="J185" s="71"/>
      <c r="K185" s="71"/>
      <c r="L185" s="71"/>
      <c r="M185" s="71"/>
      <c r="N185" s="71"/>
      <c r="O185" s="71"/>
      <c r="P185" s="71"/>
    </row>
    <row r="186" spans="1:16" ht="14.15" hidden="1" customHeight="1" x14ac:dyDescent="0.3">
      <c r="A186" s="71"/>
      <c r="B186" s="71"/>
      <c r="C186" s="71"/>
      <c r="D186" s="71"/>
      <c r="E186" s="71"/>
      <c r="F186" s="71"/>
      <c r="G186" s="71"/>
      <c r="H186" s="71"/>
      <c r="I186" s="71"/>
      <c r="J186" s="71"/>
      <c r="K186" s="71"/>
      <c r="L186" s="71"/>
      <c r="M186" s="71"/>
      <c r="N186" s="71"/>
      <c r="O186" s="71"/>
      <c r="P186" s="71"/>
    </row>
    <row r="187" spans="1:16" ht="14.15" hidden="1" customHeight="1" x14ac:dyDescent="0.3">
      <c r="A187" s="71"/>
      <c r="B187" s="71"/>
      <c r="C187" s="71"/>
      <c r="D187" s="71"/>
      <c r="E187" s="71"/>
      <c r="F187" s="71"/>
      <c r="G187" s="71"/>
      <c r="H187" s="71"/>
      <c r="I187" s="71"/>
      <c r="J187" s="71"/>
      <c r="K187" s="71"/>
      <c r="L187" s="71"/>
      <c r="M187" s="71"/>
      <c r="N187" s="71"/>
      <c r="O187" s="71"/>
      <c r="P187" s="71"/>
    </row>
    <row r="188" spans="1:16" ht="14.15" hidden="1" customHeight="1" x14ac:dyDescent="0.3">
      <c r="A188" s="71"/>
      <c r="B188" s="71"/>
      <c r="C188" s="71"/>
      <c r="D188" s="71"/>
      <c r="E188" s="71"/>
      <c r="F188" s="71"/>
      <c r="G188" s="71"/>
      <c r="H188" s="71"/>
      <c r="I188" s="71"/>
      <c r="J188" s="71"/>
      <c r="K188" s="71"/>
      <c r="L188" s="71"/>
      <c r="M188" s="71"/>
      <c r="N188" s="71"/>
      <c r="O188" s="71"/>
      <c r="P188" s="71"/>
    </row>
    <row r="189" spans="1:16" ht="14.15" hidden="1" customHeight="1" x14ac:dyDescent="0.3">
      <c r="A189" s="71"/>
      <c r="B189" s="71"/>
      <c r="C189" s="71"/>
      <c r="D189" s="71"/>
      <c r="E189" s="71"/>
      <c r="F189" s="71"/>
      <c r="G189" s="71"/>
      <c r="H189" s="71"/>
      <c r="I189" s="71"/>
      <c r="J189" s="71"/>
      <c r="K189" s="71"/>
      <c r="L189" s="71"/>
      <c r="M189" s="71"/>
      <c r="N189" s="71"/>
      <c r="O189" s="71"/>
      <c r="P189" s="71"/>
    </row>
    <row r="190" spans="1:16" ht="14.15" hidden="1" customHeight="1" x14ac:dyDescent="0.3">
      <c r="A190" s="71"/>
      <c r="B190" s="71"/>
      <c r="C190" s="71"/>
      <c r="D190" s="71"/>
      <c r="E190" s="71"/>
      <c r="F190" s="71"/>
      <c r="G190" s="71"/>
      <c r="H190" s="71"/>
      <c r="I190" s="71"/>
      <c r="J190" s="71"/>
      <c r="K190" s="71"/>
      <c r="L190" s="71"/>
      <c r="M190" s="71"/>
      <c r="N190" s="71"/>
      <c r="O190" s="71"/>
      <c r="P190" s="71"/>
    </row>
    <row r="191" spans="1:16" ht="14.15" hidden="1" customHeight="1" x14ac:dyDescent="0.3">
      <c r="A191" s="71"/>
      <c r="B191" s="71"/>
      <c r="C191" s="71"/>
      <c r="D191" s="71"/>
      <c r="E191" s="71"/>
      <c r="F191" s="71"/>
      <c r="G191" s="71"/>
      <c r="H191" s="71"/>
      <c r="I191" s="71"/>
      <c r="J191" s="71"/>
      <c r="K191" s="71"/>
      <c r="L191" s="71"/>
      <c r="M191" s="71"/>
      <c r="N191" s="71"/>
      <c r="O191" s="71"/>
      <c r="P191" s="71"/>
    </row>
    <row r="192" spans="1:16" ht="14.15" hidden="1" customHeight="1" x14ac:dyDescent="0.3">
      <c r="A192" s="71"/>
      <c r="B192" s="71"/>
      <c r="C192" s="71"/>
      <c r="D192" s="71"/>
      <c r="E192" s="71"/>
      <c r="F192" s="71"/>
      <c r="G192" s="71"/>
      <c r="H192" s="71"/>
      <c r="I192" s="71"/>
      <c r="J192" s="71"/>
      <c r="K192" s="71"/>
      <c r="L192" s="71"/>
      <c r="M192" s="71"/>
      <c r="N192" s="71"/>
      <c r="O192" s="71"/>
      <c r="P192" s="71"/>
    </row>
    <row r="193" spans="1:16" ht="14.15" hidden="1" customHeight="1" x14ac:dyDescent="0.3">
      <c r="A193" s="71"/>
      <c r="B193" s="71"/>
      <c r="C193" s="71"/>
      <c r="D193" s="71"/>
      <c r="E193" s="71"/>
      <c r="F193" s="71"/>
      <c r="G193" s="71"/>
      <c r="H193" s="71"/>
      <c r="I193" s="71"/>
      <c r="J193" s="71"/>
      <c r="K193" s="71"/>
      <c r="L193" s="71"/>
      <c r="M193" s="71"/>
      <c r="N193" s="71"/>
      <c r="O193" s="71"/>
      <c r="P193" s="71"/>
    </row>
    <row r="194" spans="1:16" ht="14.15" hidden="1" customHeight="1" x14ac:dyDescent="0.3">
      <c r="A194" s="71"/>
      <c r="B194" s="71"/>
      <c r="C194" s="71"/>
      <c r="D194" s="71"/>
      <c r="E194" s="71"/>
      <c r="F194" s="71"/>
      <c r="G194" s="71"/>
      <c r="H194" s="71"/>
      <c r="I194" s="71"/>
      <c r="J194" s="71"/>
      <c r="K194" s="71"/>
      <c r="L194" s="71"/>
      <c r="M194" s="71"/>
      <c r="N194" s="71"/>
      <c r="O194" s="71"/>
      <c r="P194" s="71"/>
    </row>
    <row r="195" spans="1:16" ht="14.15" hidden="1" customHeight="1" x14ac:dyDescent="0.3">
      <c r="A195" s="71"/>
      <c r="B195" s="71"/>
      <c r="C195" s="71"/>
      <c r="D195" s="71"/>
      <c r="E195" s="71"/>
      <c r="F195" s="71"/>
      <c r="G195" s="71"/>
      <c r="H195" s="71"/>
      <c r="I195" s="71"/>
      <c r="J195" s="71"/>
      <c r="K195" s="71"/>
      <c r="L195" s="71"/>
      <c r="M195" s="71"/>
      <c r="N195" s="71"/>
      <c r="O195" s="71"/>
      <c r="P195" s="71"/>
    </row>
    <row r="196" spans="1:16" ht="14.15" hidden="1" customHeight="1" x14ac:dyDescent="0.3">
      <c r="A196" s="71"/>
      <c r="B196" s="71"/>
      <c r="C196" s="71"/>
      <c r="D196" s="71"/>
      <c r="E196" s="71"/>
      <c r="F196" s="71"/>
      <c r="G196" s="71"/>
      <c r="H196" s="71"/>
      <c r="I196" s="71"/>
      <c r="J196" s="71"/>
      <c r="K196" s="71"/>
      <c r="L196" s="71"/>
      <c r="M196" s="71"/>
      <c r="N196" s="71"/>
      <c r="O196" s="71"/>
      <c r="P196" s="71"/>
    </row>
    <row r="197" spans="1:16" ht="14.15" hidden="1" customHeight="1" x14ac:dyDescent="0.3">
      <c r="A197" s="71"/>
      <c r="B197" s="71"/>
      <c r="C197" s="71"/>
      <c r="D197" s="71"/>
      <c r="E197" s="71"/>
      <c r="F197" s="71"/>
      <c r="G197" s="71"/>
      <c r="H197" s="71"/>
      <c r="I197" s="71"/>
      <c r="J197" s="71"/>
      <c r="K197" s="71"/>
      <c r="L197" s="71"/>
      <c r="M197" s="71"/>
      <c r="N197" s="71"/>
      <c r="O197" s="71"/>
      <c r="P197" s="71"/>
    </row>
    <row r="198" spans="1:16" ht="14.15" hidden="1" customHeight="1" x14ac:dyDescent="0.3">
      <c r="A198" s="71"/>
      <c r="B198" s="71"/>
      <c r="C198" s="71"/>
      <c r="D198" s="71"/>
      <c r="E198" s="71"/>
      <c r="F198" s="71"/>
      <c r="G198" s="71"/>
      <c r="H198" s="71"/>
      <c r="I198" s="71"/>
      <c r="J198" s="71"/>
      <c r="K198" s="71"/>
      <c r="L198" s="71"/>
      <c r="M198" s="71"/>
      <c r="N198" s="71"/>
      <c r="O198" s="71"/>
      <c r="P198" s="71"/>
    </row>
    <row r="199" spans="1:16" ht="14.15" hidden="1" customHeight="1" x14ac:dyDescent="0.3">
      <c r="A199" s="71"/>
      <c r="B199" s="71"/>
      <c r="C199" s="71"/>
      <c r="D199" s="71"/>
      <c r="E199" s="71"/>
      <c r="F199" s="71"/>
      <c r="G199" s="71"/>
      <c r="H199" s="71"/>
      <c r="I199" s="71"/>
      <c r="J199" s="71"/>
      <c r="K199" s="71"/>
      <c r="L199" s="71"/>
      <c r="M199" s="71"/>
      <c r="N199" s="71"/>
      <c r="O199" s="71"/>
      <c r="P199" s="71"/>
    </row>
    <row r="200" spans="1:16" ht="14.15" hidden="1" customHeight="1" x14ac:dyDescent="0.3">
      <c r="A200" s="71"/>
      <c r="B200" s="71"/>
      <c r="C200" s="71"/>
      <c r="D200" s="71"/>
      <c r="E200" s="71"/>
      <c r="F200" s="71"/>
      <c r="G200" s="71"/>
      <c r="H200" s="71"/>
      <c r="I200" s="71"/>
      <c r="J200" s="71"/>
      <c r="K200" s="71"/>
      <c r="L200" s="71"/>
      <c r="M200" s="71"/>
      <c r="N200" s="71"/>
      <c r="O200" s="71"/>
      <c r="P200" s="71"/>
    </row>
    <row r="201" spans="1:16" ht="14.15" hidden="1" customHeight="1" x14ac:dyDescent="0.3">
      <c r="A201" s="71"/>
      <c r="B201" s="71"/>
      <c r="C201" s="71"/>
      <c r="D201" s="71"/>
      <c r="E201" s="71"/>
      <c r="F201" s="71"/>
      <c r="G201" s="71"/>
      <c r="H201" s="71"/>
      <c r="I201" s="71"/>
      <c r="J201" s="71"/>
      <c r="K201" s="71"/>
      <c r="L201" s="71"/>
      <c r="M201" s="71"/>
      <c r="N201" s="71"/>
      <c r="O201" s="71"/>
      <c r="P201" s="71"/>
    </row>
    <row r="202" spans="1:16" ht="14.15" hidden="1" customHeight="1" x14ac:dyDescent="0.3">
      <c r="A202" s="71"/>
      <c r="B202" s="71"/>
      <c r="C202" s="71"/>
      <c r="D202" s="71"/>
      <c r="E202" s="71"/>
      <c r="F202" s="71"/>
      <c r="G202" s="71"/>
      <c r="H202" s="71"/>
      <c r="I202" s="71"/>
      <c r="J202" s="71"/>
      <c r="K202" s="71"/>
      <c r="L202" s="71"/>
      <c r="M202" s="71"/>
      <c r="N202" s="71"/>
      <c r="O202" s="71"/>
      <c r="P202" s="71"/>
    </row>
    <row r="203" spans="1:16" ht="14.15" hidden="1" customHeight="1" x14ac:dyDescent="0.3">
      <c r="A203" s="71"/>
      <c r="B203" s="71"/>
      <c r="C203" s="71"/>
      <c r="D203" s="71"/>
      <c r="E203" s="71"/>
      <c r="F203" s="71"/>
      <c r="G203" s="71"/>
      <c r="H203" s="71"/>
      <c r="I203" s="71"/>
      <c r="J203" s="71"/>
      <c r="K203" s="71"/>
      <c r="L203" s="71"/>
      <c r="M203" s="71"/>
      <c r="N203" s="71"/>
      <c r="O203" s="71"/>
      <c r="P203" s="71"/>
    </row>
    <row r="204" spans="1:16" ht="14.15" hidden="1" customHeight="1" x14ac:dyDescent="0.3">
      <c r="A204" s="71"/>
      <c r="B204" s="71"/>
      <c r="C204" s="71"/>
      <c r="D204" s="71"/>
      <c r="E204" s="71"/>
      <c r="F204" s="71"/>
      <c r="G204" s="71"/>
      <c r="H204" s="71"/>
      <c r="I204" s="71"/>
      <c r="J204" s="71"/>
      <c r="K204" s="71"/>
      <c r="L204" s="71"/>
      <c r="M204" s="71"/>
      <c r="N204" s="71"/>
      <c r="O204" s="71"/>
      <c r="P204" s="71"/>
    </row>
    <row r="205" spans="1:16" ht="14.15" hidden="1" customHeight="1" x14ac:dyDescent="0.3">
      <c r="A205" s="71"/>
      <c r="B205" s="71"/>
      <c r="C205" s="71"/>
      <c r="D205" s="71"/>
      <c r="E205" s="71"/>
      <c r="F205" s="71"/>
      <c r="G205" s="71"/>
      <c r="H205" s="71"/>
      <c r="I205" s="71"/>
      <c r="J205" s="71"/>
      <c r="K205" s="71"/>
      <c r="L205" s="71"/>
      <c r="M205" s="71"/>
      <c r="N205" s="71"/>
      <c r="O205" s="71"/>
      <c r="P205" s="71"/>
    </row>
    <row r="206" spans="1:16" ht="14.15" hidden="1" customHeight="1" x14ac:dyDescent="0.3">
      <c r="A206" s="71"/>
      <c r="B206" s="71"/>
      <c r="C206" s="71"/>
      <c r="D206" s="71"/>
      <c r="E206" s="71"/>
      <c r="F206" s="71"/>
      <c r="G206" s="71"/>
      <c r="H206" s="71"/>
      <c r="I206" s="71"/>
      <c r="J206" s="71"/>
      <c r="K206" s="71"/>
      <c r="L206" s="71"/>
      <c r="M206" s="71"/>
      <c r="N206" s="71"/>
      <c r="O206" s="71"/>
      <c r="P206" s="71"/>
    </row>
    <row r="207" spans="1:16" ht="14.15" hidden="1" customHeight="1" x14ac:dyDescent="0.3">
      <c r="A207" s="71"/>
      <c r="B207" s="71"/>
      <c r="C207" s="71"/>
      <c r="D207" s="71"/>
      <c r="E207" s="71"/>
      <c r="F207" s="71"/>
      <c r="G207" s="71"/>
      <c r="H207" s="71"/>
      <c r="I207" s="71"/>
      <c r="J207" s="71"/>
      <c r="K207" s="71"/>
      <c r="L207" s="71"/>
      <c r="M207" s="71"/>
      <c r="N207" s="71"/>
      <c r="O207" s="71"/>
      <c r="P207" s="71"/>
    </row>
    <row r="208" spans="1:16" ht="14.15" hidden="1" customHeight="1" x14ac:dyDescent="0.3">
      <c r="A208" s="71"/>
      <c r="B208" s="71"/>
      <c r="C208" s="71"/>
      <c r="D208" s="71"/>
      <c r="E208" s="71"/>
      <c r="F208" s="71"/>
      <c r="G208" s="71"/>
      <c r="H208" s="71"/>
      <c r="I208" s="71"/>
      <c r="J208" s="71"/>
      <c r="K208" s="71"/>
      <c r="L208" s="71"/>
      <c r="M208" s="71"/>
      <c r="N208" s="71"/>
      <c r="O208" s="71"/>
      <c r="P208" s="71"/>
    </row>
    <row r="209" spans="1:16" ht="14.15" hidden="1" customHeight="1" x14ac:dyDescent="0.3">
      <c r="A209" s="71"/>
      <c r="B209" s="71"/>
      <c r="C209" s="71"/>
      <c r="D209" s="71"/>
      <c r="E209" s="71"/>
      <c r="F209" s="71"/>
      <c r="G209" s="71"/>
      <c r="H209" s="71"/>
      <c r="I209" s="71"/>
      <c r="J209" s="71"/>
      <c r="K209" s="71"/>
      <c r="L209" s="71"/>
      <c r="M209" s="71"/>
      <c r="N209" s="71"/>
      <c r="O209" s="71"/>
      <c r="P209" s="71"/>
    </row>
    <row r="210" spans="1:16" ht="14.15" hidden="1" customHeight="1" x14ac:dyDescent="0.3">
      <c r="A210" s="71"/>
      <c r="B210" s="71"/>
      <c r="C210" s="71"/>
      <c r="D210" s="71"/>
      <c r="E210" s="71"/>
      <c r="F210" s="71"/>
      <c r="G210" s="71"/>
      <c r="H210" s="71"/>
      <c r="I210" s="71"/>
      <c r="J210" s="71"/>
      <c r="K210" s="71"/>
      <c r="L210" s="71"/>
      <c r="M210" s="71"/>
      <c r="N210" s="71"/>
      <c r="O210" s="71"/>
      <c r="P210" s="71"/>
    </row>
    <row r="211" spans="1:16" ht="14.15" hidden="1" customHeight="1" x14ac:dyDescent="0.3">
      <c r="A211" s="71"/>
      <c r="B211" s="71"/>
      <c r="C211" s="71"/>
      <c r="D211" s="71"/>
      <c r="E211" s="71"/>
      <c r="F211" s="71"/>
      <c r="G211" s="71"/>
      <c r="H211" s="71"/>
      <c r="I211" s="71"/>
      <c r="J211" s="71"/>
      <c r="K211" s="71"/>
      <c r="L211" s="71"/>
      <c r="M211" s="71"/>
      <c r="N211" s="71"/>
      <c r="O211" s="71"/>
      <c r="P211" s="71"/>
    </row>
    <row r="212" spans="1:16" ht="14.15" hidden="1" customHeight="1" x14ac:dyDescent="0.3">
      <c r="A212" s="71"/>
      <c r="B212" s="71"/>
      <c r="C212" s="71"/>
      <c r="D212" s="71"/>
      <c r="E212" s="71"/>
      <c r="F212" s="71"/>
      <c r="G212" s="71"/>
      <c r="H212" s="71"/>
      <c r="I212" s="71"/>
      <c r="J212" s="71"/>
      <c r="K212" s="71"/>
      <c r="L212" s="71"/>
      <c r="M212" s="71"/>
      <c r="N212" s="71"/>
      <c r="O212" s="71"/>
      <c r="P212" s="71"/>
    </row>
    <row r="213" spans="1:16" ht="14.15" hidden="1" customHeight="1" x14ac:dyDescent="0.3">
      <c r="A213" s="71"/>
      <c r="B213" s="71"/>
      <c r="C213" s="71"/>
      <c r="D213" s="71"/>
      <c r="E213" s="71"/>
      <c r="F213" s="71"/>
      <c r="G213" s="71"/>
      <c r="H213" s="71"/>
      <c r="I213" s="71"/>
      <c r="J213" s="71"/>
      <c r="K213" s="71"/>
      <c r="L213" s="71"/>
      <c r="M213" s="71"/>
      <c r="N213" s="71"/>
      <c r="O213" s="71"/>
      <c r="P213" s="71"/>
    </row>
    <row r="214" spans="1:16" ht="14.15" hidden="1" customHeight="1" x14ac:dyDescent="0.3">
      <c r="A214" s="71"/>
      <c r="B214" s="71"/>
      <c r="C214" s="71"/>
      <c r="D214" s="71"/>
      <c r="E214" s="71"/>
      <c r="F214" s="71"/>
      <c r="G214" s="71"/>
      <c r="H214" s="71"/>
      <c r="I214" s="71"/>
      <c r="J214" s="71"/>
      <c r="K214" s="71"/>
      <c r="L214" s="71"/>
      <c r="M214" s="71"/>
      <c r="N214" s="71"/>
      <c r="O214" s="71"/>
      <c r="P214" s="71"/>
    </row>
    <row r="215" spans="1:16" ht="14.15" hidden="1" customHeight="1" x14ac:dyDescent="0.3">
      <c r="A215" s="71"/>
      <c r="B215" s="71"/>
      <c r="C215" s="71"/>
      <c r="D215" s="71"/>
      <c r="E215" s="71"/>
      <c r="F215" s="71"/>
      <c r="G215" s="71"/>
      <c r="H215" s="71"/>
      <c r="I215" s="71"/>
      <c r="J215" s="71"/>
      <c r="K215" s="71"/>
      <c r="L215" s="71"/>
      <c r="M215" s="71"/>
      <c r="N215" s="71"/>
      <c r="O215" s="71"/>
      <c r="P215" s="71"/>
    </row>
    <row r="216" spans="1:16" ht="14.15" hidden="1" customHeight="1" x14ac:dyDescent="0.3">
      <c r="A216" s="71"/>
      <c r="B216" s="71"/>
      <c r="C216" s="71"/>
      <c r="D216" s="71"/>
      <c r="E216" s="71"/>
      <c r="F216" s="71"/>
      <c r="G216" s="71"/>
      <c r="H216" s="71"/>
      <c r="I216" s="71"/>
      <c r="J216" s="71"/>
      <c r="K216" s="71"/>
      <c r="L216" s="71"/>
      <c r="M216" s="71"/>
      <c r="N216" s="71"/>
      <c r="O216" s="71"/>
      <c r="P216" s="71"/>
    </row>
    <row r="217" spans="1:16" ht="14.15" hidden="1" customHeight="1" x14ac:dyDescent="0.3">
      <c r="A217" s="71"/>
      <c r="B217" s="71"/>
      <c r="C217" s="71"/>
      <c r="D217" s="71"/>
      <c r="E217" s="71"/>
      <c r="F217" s="71"/>
      <c r="G217" s="71"/>
      <c r="H217" s="71"/>
      <c r="I217" s="71"/>
      <c r="J217" s="71"/>
      <c r="K217" s="71"/>
      <c r="L217" s="71"/>
      <c r="M217" s="71"/>
      <c r="N217" s="71"/>
      <c r="O217" s="71"/>
      <c r="P217" s="71"/>
    </row>
    <row r="218" spans="1:16" ht="14.15" hidden="1" customHeight="1" x14ac:dyDescent="0.3">
      <c r="A218" s="71"/>
      <c r="B218" s="71"/>
      <c r="C218" s="71"/>
      <c r="D218" s="71"/>
      <c r="E218" s="71"/>
      <c r="F218" s="71"/>
      <c r="G218" s="71"/>
      <c r="H218" s="71"/>
      <c r="I218" s="71"/>
      <c r="J218" s="71"/>
      <c r="K218" s="71"/>
      <c r="L218" s="71"/>
      <c r="M218" s="71"/>
      <c r="N218" s="71"/>
      <c r="O218" s="71"/>
      <c r="P218" s="71"/>
    </row>
    <row r="219" spans="1:16" ht="14.15" hidden="1" customHeight="1" x14ac:dyDescent="0.3">
      <c r="A219" s="71"/>
      <c r="B219" s="71"/>
      <c r="C219" s="71"/>
      <c r="D219" s="71"/>
      <c r="E219" s="71"/>
      <c r="F219" s="71"/>
      <c r="G219" s="71"/>
      <c r="H219" s="71"/>
      <c r="I219" s="71"/>
      <c r="J219" s="71"/>
      <c r="K219" s="71"/>
      <c r="L219" s="71"/>
      <c r="M219" s="71"/>
      <c r="N219" s="71"/>
      <c r="O219" s="71"/>
      <c r="P219" s="71"/>
    </row>
    <row r="220" spans="1:16" ht="14.15" hidden="1" customHeight="1" x14ac:dyDescent="0.3">
      <c r="A220" s="71"/>
      <c r="B220" s="71"/>
      <c r="C220" s="71"/>
      <c r="D220" s="71"/>
      <c r="E220" s="71"/>
      <c r="F220" s="71"/>
      <c r="G220" s="71"/>
      <c r="H220" s="71"/>
      <c r="I220" s="71"/>
      <c r="J220" s="71"/>
      <c r="K220" s="71"/>
      <c r="L220" s="71"/>
      <c r="M220" s="71"/>
      <c r="N220" s="71"/>
      <c r="O220" s="71"/>
      <c r="P220" s="71"/>
    </row>
  </sheetData>
  <sheetProtection algorithmName="SHA-512" hashValue="kNmqCqllNliIW2nYArvWID617RrcovhFiGmiJ651i38hsWHai8ZnX3Fn6LOVkpgrWt5rN3+rG73Ut5smE2Yl6w==" saltValue="vwLJCdOmy6Bv7pbyS22wVg==" spinCount="100000" sheet="1" objects="1" scenarios="1" selectLockedCells="1" selectUnlockedCells="1"/>
  <conditionalFormatting sqref="I28:N28 J21:M21">
    <cfRule type="containsErrors" dxfId="3" priority="5">
      <formula>ISERROR(I21)</formula>
    </cfRule>
  </conditionalFormatting>
  <conditionalFormatting sqref="I20:I21">
    <cfRule type="containsErrors" dxfId="2" priority="3">
      <formula>ISERROR(I20)</formula>
    </cfRule>
  </conditionalFormatting>
  <conditionalFormatting sqref="J22:M22">
    <cfRule type="containsErrors" dxfId="1" priority="2">
      <formula>ISERROR(J22)</formula>
    </cfRule>
  </conditionalFormatting>
  <conditionalFormatting sqref="I22">
    <cfRule type="containsErrors" dxfId="0" priority="1">
      <formula>ISERROR(I22)</formula>
    </cfRule>
  </conditionalFormatting>
  <pageMargins left="0.7" right="0.7" top="0.78740157499999996" bottom="0.78740157499999996" header="0.3" footer="0.3"/>
  <pageSetup paperSize="9" orientation="portrait" verticalDpi="1200" r:id="rId1"/>
  <headerFooter>
    <oddFooter>&amp;C&amp;7&amp;B&amp;"Arial"Document Classification: KPMG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moveWithCells="1">
                  <from>
                    <xdr:col>3</xdr:col>
                    <xdr:colOff>50800</xdr:colOff>
                    <xdr:row>11</xdr:row>
                    <xdr:rowOff>19050</xdr:rowOff>
                  </from>
                  <to>
                    <xdr:col>4</xdr:col>
                    <xdr:colOff>374650</xdr:colOff>
                    <xdr:row>12</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184150</xdr:colOff>
                    <xdr:row>11</xdr:row>
                    <xdr:rowOff>12700</xdr:rowOff>
                  </from>
                  <to>
                    <xdr:col>6</xdr:col>
                    <xdr:colOff>412750</xdr:colOff>
                    <xdr:row>12</xdr:row>
                    <xdr:rowOff>31750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6</xdr:col>
                    <xdr:colOff>698500</xdr:colOff>
                    <xdr:row>11</xdr:row>
                    <xdr:rowOff>0</xdr:rowOff>
                  </from>
                  <to>
                    <xdr:col>8</xdr:col>
                    <xdr:colOff>171450</xdr:colOff>
                    <xdr:row>12</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C04AC-A2F2-4788-A3D5-59A9A5105A9A}">
  <sheetPr codeName="Tabelle3"/>
  <dimension ref="B2:BQ68"/>
  <sheetViews>
    <sheetView topLeftCell="A7" zoomScale="90" zoomScaleNormal="90" workbookViewId="0">
      <selection activeCell="C10" sqref="C10"/>
    </sheetView>
  </sheetViews>
  <sheetFormatPr baseColWidth="10" defaultColWidth="11.453125" defaultRowHeight="14.5" x14ac:dyDescent="0.35"/>
  <cols>
    <col min="1" max="1" width="4.1796875" customWidth="1"/>
    <col min="3" max="3" width="13.1796875" bestFit="1" customWidth="1"/>
    <col min="4" max="4" width="16.1796875" bestFit="1" customWidth="1"/>
    <col min="5" max="5" width="17.7265625" bestFit="1" customWidth="1"/>
    <col min="6" max="6" width="23.81640625" customWidth="1"/>
    <col min="8" max="8" width="6.54296875" customWidth="1"/>
    <col min="10" max="10" width="13.1796875" customWidth="1"/>
    <col min="11" max="11" width="7.54296875" customWidth="1"/>
    <col min="12" max="12" width="19.54296875" customWidth="1"/>
    <col min="13" max="13" width="8.1796875" customWidth="1"/>
    <col min="63" max="63" width="18.26953125" customWidth="1"/>
  </cols>
  <sheetData>
    <row r="2" spans="2:69" ht="29" x14ac:dyDescent="0.35">
      <c r="B2" s="1" t="s">
        <v>0</v>
      </c>
      <c r="C2" s="2"/>
      <c r="D2" s="2"/>
      <c r="E2" s="2"/>
      <c r="F2" s="2"/>
      <c r="G2" s="2"/>
      <c r="L2" s="27" t="str">
        <f>L4&amp;" "&amp;L5</f>
        <v>Euro Area Base Scenario</v>
      </c>
      <c r="N2" s="1" t="s">
        <v>31</v>
      </c>
      <c r="O2" s="1"/>
      <c r="P2" s="1"/>
      <c r="Q2" s="1"/>
      <c r="BO2" t="s">
        <v>114</v>
      </c>
      <c r="BP2" t="str">
        <f>BP4&amp;" "&amp;BP3</f>
        <v>Euro Area Medical/dental, jewellery, music etc</v>
      </c>
    </row>
    <row r="3" spans="2:69" ht="15.5" x14ac:dyDescent="0.35">
      <c r="I3" s="132" t="s">
        <v>14</v>
      </c>
      <c r="J3" s="132"/>
      <c r="K3" s="51"/>
      <c r="L3" s="19" t="s">
        <v>52</v>
      </c>
      <c r="N3" t="s">
        <v>57</v>
      </c>
      <c r="BK3" s="54" t="s">
        <v>110</v>
      </c>
      <c r="BO3" t="s">
        <v>113</v>
      </c>
      <c r="BP3" t="str">
        <f>VLOOKUP(BK8,BP6:BQ54,2,FALSE)</f>
        <v>Medical/dental, jewellery, music etc</v>
      </c>
    </row>
    <row r="4" spans="2:69" x14ac:dyDescent="0.35">
      <c r="C4" s="3" t="s">
        <v>2</v>
      </c>
      <c r="D4" s="3">
        <v>1</v>
      </c>
      <c r="F4" s="3" t="s">
        <v>125</v>
      </c>
      <c r="G4" s="3" t="b">
        <v>1</v>
      </c>
      <c r="I4">
        <v>1</v>
      </c>
      <c r="J4" t="s">
        <v>139</v>
      </c>
      <c r="L4" t="str">
        <f>VLOOKUP(O5,I4:J37,2,FALSE)</f>
        <v>Euro Area</v>
      </c>
      <c r="N4" s="20" t="s">
        <v>3</v>
      </c>
      <c r="O4" s="20">
        <f>D5</f>
        <v>1</v>
      </c>
      <c r="Q4" t="s">
        <v>49</v>
      </c>
      <c r="AC4" t="s">
        <v>50</v>
      </c>
      <c r="AN4" t="s">
        <v>44</v>
      </c>
      <c r="AY4" s="69" t="s">
        <v>121</v>
      </c>
      <c r="AZ4" s="69"/>
      <c r="BA4" s="69"/>
      <c r="BB4" s="69"/>
      <c r="BC4" s="69"/>
      <c r="BD4" s="69"/>
      <c r="BE4" s="69"/>
      <c r="BF4" s="69"/>
      <c r="BO4" t="s">
        <v>1</v>
      </c>
      <c r="BP4" t="str">
        <f>L4</f>
        <v>Euro Area</v>
      </c>
    </row>
    <row r="5" spans="2:69" x14ac:dyDescent="0.35">
      <c r="C5" s="3" t="s">
        <v>3</v>
      </c>
      <c r="D5" s="3">
        <v>1</v>
      </c>
      <c r="I5">
        <v>2</v>
      </c>
      <c r="J5" t="s">
        <v>15</v>
      </c>
      <c r="L5" t="str">
        <f>VLOOKUP(O6,I44:J46,2,FALSE)</f>
        <v>Base Scenario</v>
      </c>
      <c r="N5" s="20" t="s">
        <v>1</v>
      </c>
      <c r="O5" s="20">
        <f>D4</f>
        <v>1</v>
      </c>
      <c r="P5" s="18"/>
      <c r="Q5" s="20" t="s">
        <v>6</v>
      </c>
      <c r="R5" s="20">
        <v>1</v>
      </c>
      <c r="S5" t="s">
        <v>38</v>
      </c>
      <c r="T5">
        <v>2</v>
      </c>
      <c r="AC5" s="20" t="s">
        <v>6</v>
      </c>
      <c r="AD5" s="20">
        <v>1</v>
      </c>
      <c r="AE5" t="s">
        <v>38</v>
      </c>
      <c r="AF5">
        <v>3</v>
      </c>
      <c r="AN5" s="20" t="s">
        <v>6</v>
      </c>
      <c r="AO5" s="20">
        <v>1</v>
      </c>
      <c r="AP5" t="s">
        <v>38</v>
      </c>
      <c r="AQ5">
        <v>1</v>
      </c>
    </row>
    <row r="6" spans="2:69" x14ac:dyDescent="0.35">
      <c r="C6" s="3" t="s">
        <v>4</v>
      </c>
      <c r="D6" s="3">
        <v>1</v>
      </c>
      <c r="I6">
        <v>3</v>
      </c>
      <c r="J6" t="s">
        <v>16</v>
      </c>
      <c r="N6" s="20" t="s">
        <v>38</v>
      </c>
      <c r="O6" s="20">
        <f>D6</f>
        <v>1</v>
      </c>
      <c r="P6" s="18"/>
      <c r="Q6" s="6" t="s">
        <v>36</v>
      </c>
      <c r="R6" s="7"/>
      <c r="S6" s="7"/>
      <c r="T6" s="7"/>
      <c r="U6" s="7"/>
      <c r="V6" s="7"/>
      <c r="W6" s="8"/>
      <c r="X6" s="23"/>
      <c r="Y6" s="8"/>
      <c r="AC6" s="6" t="s">
        <v>37</v>
      </c>
      <c r="AD6" s="7"/>
      <c r="AE6" s="7"/>
      <c r="AF6" s="7"/>
      <c r="AG6" s="7"/>
      <c r="AH6" s="7"/>
      <c r="AI6" s="8"/>
      <c r="AJ6" s="8"/>
      <c r="AK6" s="8"/>
      <c r="AN6" s="6" t="s">
        <v>37</v>
      </c>
      <c r="AO6" s="7"/>
      <c r="AP6" s="7"/>
      <c r="AQ6" s="7"/>
      <c r="AR6" s="7"/>
      <c r="AS6" s="7"/>
      <c r="AT6" s="8"/>
      <c r="AU6" s="8"/>
      <c r="AV6" s="8"/>
      <c r="BK6" s="53" t="s">
        <v>59</v>
      </c>
      <c r="BP6">
        <v>1</v>
      </c>
      <c r="BQ6" t="s">
        <v>60</v>
      </c>
    </row>
    <row r="7" spans="2:69" x14ac:dyDescent="0.35">
      <c r="C7" s="3" t="s">
        <v>45</v>
      </c>
      <c r="D7" s="3" t="b">
        <v>1</v>
      </c>
      <c r="E7" t="s">
        <v>44</v>
      </c>
      <c r="I7">
        <v>4</v>
      </c>
      <c r="J7" t="s">
        <v>58</v>
      </c>
      <c r="L7" t="s">
        <v>53</v>
      </c>
      <c r="O7" s="18"/>
      <c r="P7" s="18"/>
      <c r="Q7" s="10" t="s">
        <v>1</v>
      </c>
      <c r="R7" s="11">
        <v>2020</v>
      </c>
      <c r="S7" s="11">
        <v>2021</v>
      </c>
      <c r="T7" s="11">
        <v>2022</v>
      </c>
      <c r="U7" s="11">
        <v>2023</v>
      </c>
      <c r="V7" s="11">
        <v>2024</v>
      </c>
      <c r="W7" s="12">
        <v>2025</v>
      </c>
      <c r="X7" s="12">
        <v>2026</v>
      </c>
      <c r="Y7" s="24">
        <v>2027</v>
      </c>
      <c r="AC7" s="10" t="s">
        <v>1</v>
      </c>
      <c r="AD7" s="11">
        <v>2020</v>
      </c>
      <c r="AE7" s="11">
        <v>2021</v>
      </c>
      <c r="AF7" s="11">
        <v>2022</v>
      </c>
      <c r="AG7" s="11">
        <v>2023</v>
      </c>
      <c r="AH7" s="11">
        <v>2024</v>
      </c>
      <c r="AI7" s="12">
        <v>2025</v>
      </c>
      <c r="AJ7" s="24">
        <v>2026</v>
      </c>
      <c r="AK7" s="24">
        <v>2027</v>
      </c>
      <c r="AN7" s="10" t="s">
        <v>1</v>
      </c>
      <c r="AO7" s="11">
        <v>2020</v>
      </c>
      <c r="AP7" s="11">
        <v>2021</v>
      </c>
      <c r="AQ7" s="11">
        <v>2022</v>
      </c>
      <c r="AR7" s="11">
        <v>2023</v>
      </c>
      <c r="AS7" s="11">
        <v>2024</v>
      </c>
      <c r="AT7" s="12">
        <v>2025</v>
      </c>
      <c r="AU7" s="24">
        <v>2026</v>
      </c>
      <c r="AV7" s="24">
        <v>2027</v>
      </c>
      <c r="BK7" t="s">
        <v>110</v>
      </c>
      <c r="BL7">
        <v>2020</v>
      </c>
      <c r="BM7">
        <v>2021</v>
      </c>
      <c r="BN7">
        <v>2022</v>
      </c>
      <c r="BP7">
        <v>2</v>
      </c>
      <c r="BQ7" t="s">
        <v>61</v>
      </c>
    </row>
    <row r="8" spans="2:69" ht="29" x14ac:dyDescent="0.35">
      <c r="C8" s="3" t="s">
        <v>46</v>
      </c>
      <c r="D8" s="3" t="b">
        <v>1</v>
      </c>
      <c r="E8" t="s">
        <v>48</v>
      </c>
      <c r="I8">
        <v>5</v>
      </c>
      <c r="J8" t="s">
        <v>17</v>
      </c>
      <c r="L8" s="27" t="str">
        <f>L4&amp;" "&amp;"GDP growth"</f>
        <v>Euro Area GDP growth</v>
      </c>
      <c r="N8" s="18"/>
      <c r="O8" s="18"/>
      <c r="P8" s="18"/>
      <c r="Q8" s="21">
        <f>D4</f>
        <v>1</v>
      </c>
      <c r="R8" s="18">
        <f>INDEX('Input_GDP Growth tables'!C27:C44,MATCH(Data!$Q$8,'Input_GDP Growth tables'!$A$27:$A$44,0))</f>
        <v>-6.0860000000000003</v>
      </c>
      <c r="S8" s="18">
        <f>INDEX('Input_GDP Growth tables'!D27:D44,MATCH(Data!$Q$8,'Input_GDP Growth tables'!$A$27:$A$44,0))</f>
        <v>5.2999999999999936</v>
      </c>
      <c r="T8" s="18">
        <f>INDEX('Input_GDP Growth tables'!E27:E44,MATCH(Data!$Q$8,'Input_GDP Growth tables'!$A$27:$A$44,0))</f>
        <v>-0.88728323699421852</v>
      </c>
      <c r="U8" s="18">
        <f>INDEX('Input_GDP Growth tables'!F27:F44,MATCH(Data!$Q$8,'Input_GDP Growth tables'!$A$27:$A$44,0))</f>
        <v>-2.5611383709518987</v>
      </c>
      <c r="V8" s="18">
        <f>INDEX('Input_GDP Growth tables'!G27:G44,MATCH(Data!$Q$8,'Input_GDP Growth tables'!$A$27:$A$44,0))</f>
        <v>6.086751717369987</v>
      </c>
      <c r="W8" s="18"/>
      <c r="X8" s="18"/>
      <c r="Y8" s="18"/>
      <c r="AC8" s="21">
        <f>D4</f>
        <v>1</v>
      </c>
      <c r="AD8" s="18" t="e">
        <f>INDEX('Input_GDP Growth tables'!#REF!,MATCH(Data!$O$5,'Input_GDP Growth tables'!#REF!,0))</f>
        <v>#REF!</v>
      </c>
      <c r="AE8" s="18" t="e">
        <f>INDEX('Input_GDP Growth tables'!#REF!,MATCH(Data!$O$5,'Input_GDP Growth tables'!#REF!,0))</f>
        <v>#REF!</v>
      </c>
      <c r="AF8" s="18" t="e">
        <f>INDEX('Input_GDP Growth tables'!#REF!,MATCH(Data!$O$5,'Input_GDP Growth tables'!#REF!,0))</f>
        <v>#REF!</v>
      </c>
      <c r="AG8" s="18" t="e">
        <f>INDEX('Input_GDP Growth tables'!#REF!,MATCH(Data!$O$5,'Input_GDP Growth tables'!#REF!,0))</f>
        <v>#REF!</v>
      </c>
      <c r="AH8" s="18" t="e">
        <f>INDEX('Input_GDP Growth tables'!#REF!,MATCH(Data!$O$5,'Input_GDP Growth tables'!#REF!,0))</f>
        <v>#REF!</v>
      </c>
      <c r="AI8" s="18" t="e">
        <f>INDEX('Input_GDP Growth tables'!#REF!,MATCH(Data!$O$5,'Input_GDP Growth tables'!#REF!,0))</f>
        <v>#REF!</v>
      </c>
      <c r="AJ8" s="18" t="e">
        <f>INDEX('Input_GDP Growth tables'!#REF!,MATCH(Data!$O$5,'Input_GDP Growth tables'!#REF!,0))</f>
        <v>#REF!</v>
      </c>
      <c r="AK8" s="18" t="e">
        <f>INDEX('Input_GDP Growth tables'!#REF!,MATCH(Data!$O$5,'Input_GDP Growth tables'!#REF!,0))</f>
        <v>#REF!</v>
      </c>
      <c r="AN8" s="21">
        <f>O4</f>
        <v>1</v>
      </c>
      <c r="AO8" s="18">
        <f>INDEX('Input_GDP Growth tables'!C5:C22,MATCH(Data!$O$5,'Input_GDP Growth tables'!$A$5:$A$22,0))</f>
        <v>-6.0860000000000003</v>
      </c>
      <c r="AP8" s="18">
        <f>INDEX('Input_GDP Growth tables'!D5:D22,MATCH(Data!$O$5,'Input_GDP Growth tables'!$A$5:$A$22,0))</f>
        <v>5.3</v>
      </c>
      <c r="AQ8" s="18">
        <f>INDEX('Input_GDP Growth tables'!E5:E22,MATCH(Data!$O$5,'Input_GDP Growth tables'!$A$5:$A$22,0))</f>
        <v>3.5</v>
      </c>
      <c r="AR8" s="18">
        <f>INDEX('Input_GDP Growth tables'!F5:F22,MATCH(Data!$O$5,'Input_GDP Growth tables'!$A$5:$A$22,0))</f>
        <v>0.7</v>
      </c>
      <c r="AS8" s="18">
        <f>INDEX('Input_GDP Growth tables'!G5:G22,MATCH(Data!$O$5,'Input_GDP Growth tables'!$A$5:$A$22,0))</f>
        <v>1.6</v>
      </c>
      <c r="AT8" s="18">
        <f>INDEX('Input_GDP Growth tables'!H5:H22,MATCH(Data!$O$5,'Input_GDP Growth tables'!$A$5:$A$22,0))</f>
        <v>1.9359999999999999</v>
      </c>
      <c r="AU8" s="18">
        <f>INDEX('Input_GDP Growth tables'!I5:I22,MATCH(Data!$O$5,'Input_GDP Growth tables'!$A$5:$A$22,0))</f>
        <v>1.728</v>
      </c>
      <c r="AV8" s="18">
        <f>INDEX('Input_GDP Growth tables'!J5:J22,MATCH(Data!$O$5,'Input_GDP Growth tables'!$A$5:$A$22,0))</f>
        <v>1.462</v>
      </c>
      <c r="BK8" s="21">
        <f>D10</f>
        <v>8</v>
      </c>
      <c r="BL8" s="55" t="e">
        <f>INDEX(#REF!,MATCH($D$10,#REF!,0))</f>
        <v>#REF!</v>
      </c>
      <c r="BM8" s="55" t="e">
        <f>INDEX(#REF!,MATCH($D$10,#REF!,0))</f>
        <v>#REF!</v>
      </c>
      <c r="BN8" s="55" t="e">
        <f>INDEX(#REF!,MATCH($D$10,#REF!,0))</f>
        <v>#REF!</v>
      </c>
      <c r="BP8">
        <v>3</v>
      </c>
      <c r="BQ8" t="s">
        <v>62</v>
      </c>
    </row>
    <row r="9" spans="2:69" x14ac:dyDescent="0.35">
      <c r="C9" s="3" t="s">
        <v>47</v>
      </c>
      <c r="D9" s="3" t="b">
        <v>0</v>
      </c>
      <c r="E9" t="s">
        <v>51</v>
      </c>
      <c r="I9">
        <v>6</v>
      </c>
      <c r="J9" t="s">
        <v>18</v>
      </c>
      <c r="N9" s="18"/>
      <c r="O9" s="18"/>
      <c r="P9" s="18"/>
      <c r="BP9">
        <v>4</v>
      </c>
      <c r="BQ9" t="s">
        <v>63</v>
      </c>
    </row>
    <row r="10" spans="2:69" x14ac:dyDescent="0.35">
      <c r="C10" s="3" t="s">
        <v>109</v>
      </c>
      <c r="D10" s="3">
        <v>8</v>
      </c>
      <c r="I10">
        <v>7</v>
      </c>
      <c r="J10" t="s">
        <v>19</v>
      </c>
      <c r="N10" s="18"/>
      <c r="O10" s="18"/>
      <c r="P10" s="18"/>
      <c r="Q10" s="6" t="s">
        <v>36</v>
      </c>
      <c r="R10" s="7"/>
      <c r="S10" s="7"/>
      <c r="T10" s="7"/>
      <c r="U10" s="7"/>
      <c r="V10" s="7"/>
      <c r="W10" s="8"/>
      <c r="X10" s="8"/>
      <c r="Y10" s="23"/>
      <c r="Z10" s="8"/>
      <c r="AC10" s="6" t="s">
        <v>37</v>
      </c>
      <c r="AD10" s="7"/>
      <c r="AE10" s="7"/>
      <c r="AF10" s="7"/>
      <c r="AG10" s="7"/>
      <c r="AH10" s="7"/>
      <c r="AI10" s="8"/>
      <c r="AJ10" s="8"/>
      <c r="AK10" s="23"/>
      <c r="AL10" s="8"/>
      <c r="AN10" s="6" t="s">
        <v>37</v>
      </c>
      <c r="AO10" s="7"/>
      <c r="AP10" s="7"/>
      <c r="AQ10" s="7"/>
      <c r="AR10" s="7"/>
      <c r="AS10" s="7"/>
      <c r="AT10" s="8"/>
      <c r="AU10" s="8"/>
      <c r="AV10" s="23"/>
      <c r="AW10" s="8"/>
      <c r="AY10" s="6" t="s">
        <v>120</v>
      </c>
      <c r="AZ10" s="7"/>
      <c r="BA10" s="7"/>
      <c r="BB10" s="7"/>
      <c r="BC10" s="7"/>
      <c r="BD10" s="7"/>
      <c r="BE10" s="8"/>
      <c r="BF10" s="8"/>
      <c r="BG10" s="8"/>
      <c r="BH10" s="23"/>
      <c r="BI10" s="23"/>
      <c r="BK10" t="s">
        <v>111</v>
      </c>
      <c r="BP10">
        <v>5</v>
      </c>
      <c r="BQ10" t="s">
        <v>64</v>
      </c>
    </row>
    <row r="11" spans="2:69" x14ac:dyDescent="0.35">
      <c r="C11" s="74" t="s">
        <v>123</v>
      </c>
      <c r="D11" t="b">
        <v>1</v>
      </c>
      <c r="E11" t="s">
        <v>123</v>
      </c>
      <c r="I11">
        <v>8</v>
      </c>
      <c r="J11" t="s">
        <v>20</v>
      </c>
      <c r="N11" s="18"/>
      <c r="O11" s="18"/>
      <c r="P11" s="18"/>
      <c r="Q11" s="10" t="s">
        <v>1</v>
      </c>
      <c r="R11" s="11">
        <v>2019</v>
      </c>
      <c r="S11" s="11">
        <v>2020</v>
      </c>
      <c r="T11" s="11">
        <v>2021</v>
      </c>
      <c r="U11" s="11">
        <v>2022</v>
      </c>
      <c r="V11" s="11">
        <v>2023</v>
      </c>
      <c r="W11" s="11">
        <v>2024</v>
      </c>
      <c r="X11" s="12">
        <v>2025</v>
      </c>
      <c r="Y11" s="12">
        <v>2026</v>
      </c>
      <c r="Z11" s="24">
        <v>2027</v>
      </c>
      <c r="AC11" s="10" t="s">
        <v>1</v>
      </c>
      <c r="AD11" s="11">
        <v>2019</v>
      </c>
      <c r="AE11" s="11">
        <v>2020</v>
      </c>
      <c r="AF11" s="11">
        <v>2021</v>
      </c>
      <c r="AG11" s="11">
        <v>2022</v>
      </c>
      <c r="AH11" s="11">
        <v>2023</v>
      </c>
      <c r="AI11" s="11">
        <v>2024</v>
      </c>
      <c r="AJ11" s="12">
        <v>2025</v>
      </c>
      <c r="AK11" s="12">
        <v>2026</v>
      </c>
      <c r="AL11" s="24">
        <v>2027</v>
      </c>
      <c r="AN11" s="10" t="s">
        <v>1</v>
      </c>
      <c r="AO11" s="11">
        <v>2019</v>
      </c>
      <c r="AP11" s="11">
        <v>2020</v>
      </c>
      <c r="AQ11" s="11">
        <v>2021</v>
      </c>
      <c r="AR11" s="11">
        <v>2022</v>
      </c>
      <c r="AS11" s="11">
        <v>2023</v>
      </c>
      <c r="AT11" s="11">
        <v>2024</v>
      </c>
      <c r="AU11" s="12">
        <v>2025</v>
      </c>
      <c r="AV11" s="24">
        <v>2026</v>
      </c>
      <c r="AW11" s="24">
        <v>2027</v>
      </c>
      <c r="AY11" s="10" t="s">
        <v>1</v>
      </c>
      <c r="AZ11" s="11">
        <v>2019</v>
      </c>
      <c r="BA11" s="11">
        <v>2020</v>
      </c>
      <c r="BB11" s="11">
        <v>2021</v>
      </c>
      <c r="BC11" s="11">
        <v>2022</v>
      </c>
      <c r="BD11" s="11">
        <v>2023</v>
      </c>
      <c r="BE11" s="11">
        <v>2024</v>
      </c>
      <c r="BF11" s="12">
        <v>2025</v>
      </c>
      <c r="BG11" s="12">
        <v>2026</v>
      </c>
      <c r="BH11" s="24">
        <v>2027</v>
      </c>
      <c r="BI11" s="24"/>
      <c r="BJ11" s="24"/>
      <c r="BK11" t="s">
        <v>1</v>
      </c>
      <c r="BL11">
        <v>2020</v>
      </c>
      <c r="BM11">
        <v>2021</v>
      </c>
      <c r="BN11">
        <v>2022</v>
      </c>
      <c r="BP11">
        <v>6</v>
      </c>
      <c r="BQ11" t="s">
        <v>65</v>
      </c>
    </row>
    <row r="12" spans="2:69" x14ac:dyDescent="0.35">
      <c r="B12" s="1" t="s">
        <v>5</v>
      </c>
      <c r="C12" s="2"/>
      <c r="D12" s="2"/>
      <c r="E12" s="2"/>
      <c r="F12" s="2"/>
      <c r="G12" s="2"/>
      <c r="I12">
        <v>9</v>
      </c>
      <c r="J12" t="s">
        <v>21</v>
      </c>
      <c r="N12" s="18"/>
      <c r="O12" s="18"/>
      <c r="P12" s="18"/>
      <c r="Q12" s="21">
        <f>D4</f>
        <v>1</v>
      </c>
      <c r="R12" s="18">
        <f>INDEX('Input_GDP Growth tables'!O27:O44,MATCH(Data!$O$5,'Input_GDP Growth tables'!$A$5:$A$22,0))</f>
        <v>100</v>
      </c>
      <c r="S12" s="18">
        <f>INDEX('Input_GDP Growth tables'!P27:P44,MATCH(Data!$O$5,'Input_GDP Growth tables'!$A$5:$A$22,0))</f>
        <v>93.914000000000001</v>
      </c>
      <c r="T12" s="18">
        <f>INDEX('Input_GDP Growth tables'!Q27:Q44,MATCH(Data!$O$5,'Input_GDP Growth tables'!$A$5:$A$22,0))</f>
        <v>98.891441999999998</v>
      </c>
      <c r="U12" s="18">
        <f>INDEX('Input_GDP Growth tables'!R27:R44,MATCH(Data!$O$5,'Input_GDP Growth tables'!$A$5:$A$22,0))</f>
        <v>98.013994812312134</v>
      </c>
      <c r="V12" s="18">
        <f>INDEX('Input_GDP Growth tables'!S27:S44,MATCH(Data!$O$5,'Input_GDP Growth tables'!$A$5:$A$22,0))</f>
        <v>95.503720782271202</v>
      </c>
      <c r="W12" s="18">
        <f>INDEX('Input_GDP Growth tables'!T27:T44,MATCH(Data!$O$5,'Input_GDP Growth tables'!$A$5:$A$22,0))</f>
        <v>101.31679514713834</v>
      </c>
      <c r="X12" s="18"/>
      <c r="Y12" s="18"/>
      <c r="Z12" s="18"/>
      <c r="AC12" s="21">
        <f>D4</f>
        <v>1</v>
      </c>
      <c r="AD12" s="18" t="e">
        <f>INDEX('Input_GDP Growth tables'!#REF!,MATCH(Data!$O$5,'Input_GDP Growth tables'!$A$5:$A$22,0))</f>
        <v>#REF!</v>
      </c>
      <c r="AE12" s="18" t="e">
        <f>INDEX('Input_GDP Growth tables'!#REF!,MATCH(Data!$O$5,'Input_GDP Growth tables'!$A$5:$A$22,0))</f>
        <v>#REF!</v>
      </c>
      <c r="AF12" s="18" t="e">
        <f>INDEX('Input_GDP Growth tables'!#REF!,MATCH(Data!$O$5,'Input_GDP Growth tables'!$A$5:$A$22,0))</f>
        <v>#REF!</v>
      </c>
      <c r="AG12" s="18" t="e">
        <f>INDEX('Input_GDP Growth tables'!#REF!,MATCH(Data!$O$5,'Input_GDP Growth tables'!$A$5:$A$22,0))</f>
        <v>#REF!</v>
      </c>
      <c r="AH12" s="18" t="e">
        <f>INDEX('Input_GDP Growth tables'!#REF!,MATCH(Data!$O$5,'Input_GDP Growth tables'!$A$5:$A$22,0))</f>
        <v>#REF!</v>
      </c>
      <c r="AI12" s="18" t="e">
        <f>INDEX('Input_GDP Growth tables'!#REF!,MATCH(Data!$O$5,'Input_GDP Growth tables'!$A$5:$A$22,0))</f>
        <v>#REF!</v>
      </c>
      <c r="AJ12" s="18" t="e">
        <f>INDEX('Input_GDP Growth tables'!#REF!,MATCH(Data!$O$5,'Input_GDP Growth tables'!$A$5:$A$22,0))</f>
        <v>#REF!</v>
      </c>
      <c r="AK12" s="18" t="e">
        <f>INDEX('Input_GDP Growth tables'!#REF!,MATCH(Data!$O$5,'Input_GDP Growth tables'!$A$5:$A$22,0))</f>
        <v>#REF!</v>
      </c>
      <c r="AL12" s="18" t="e">
        <f>INDEX('Input_GDP Growth tables'!#REF!,MATCH(Data!$O$5,'Input_GDP Growth tables'!$A$5:$A$22,0))</f>
        <v>#REF!</v>
      </c>
      <c r="AN12" s="21">
        <f>O4</f>
        <v>1</v>
      </c>
      <c r="AO12" s="18">
        <f>INDEX('Input_GDP Growth tables'!O5:O22,MATCH(Data!$O$5,'Input_GDP Growth tables'!$M$5:$M$22,0))</f>
        <v>100</v>
      </c>
      <c r="AP12" s="18">
        <f>INDEX('Input_GDP Growth tables'!P5:P22,MATCH(Data!$O$5,'Input_GDP Growth tables'!$M$5:$M$22,0))</f>
        <v>93.914000000000001</v>
      </c>
      <c r="AQ12" s="18">
        <f>INDEX('Input_GDP Growth tables'!Q5:Q22,MATCH(Data!$O$5,'Input_GDP Growth tables'!$M$5:$M$22,0))</f>
        <v>98.891441999999998</v>
      </c>
      <c r="AR12" s="18">
        <f>INDEX('Input_GDP Growth tables'!R5:R22,MATCH(Data!$O$5,'Input_GDP Growth tables'!$M$5:$M$22,0))</f>
        <v>102.35264246999999</v>
      </c>
      <c r="AS12" s="18">
        <f>INDEX('Input_GDP Growth tables'!S5:S22,MATCH(Data!$O$5,'Input_GDP Growth tables'!$M$5:$M$22,0))</f>
        <v>103.06911096728999</v>
      </c>
      <c r="AT12" s="18">
        <f>INDEX('Input_GDP Growth tables'!T5:T22,MATCH(Data!$O$5,'Input_GDP Growth tables'!$M$5:$M$22,0))</f>
        <v>104.71821674276663</v>
      </c>
      <c r="AU12" s="18">
        <f>INDEX('Input_GDP Growth tables'!U5:U22,MATCH(Data!$O$5,'Input_GDP Growth tables'!$M$5:$M$22,0))</f>
        <v>106.74556141890659</v>
      </c>
      <c r="AV12" s="18">
        <f>INDEX('Input_GDP Growth tables'!V5:V22,MATCH(Data!$O$5,'Input_GDP Growth tables'!$M$5:$M$22,0))</f>
        <v>108.59012472022529</v>
      </c>
      <c r="AW12" s="18">
        <f>INDEX('Input_GDP Growth tables'!W5:W22,MATCH(Data!$O$5,'Input_GDP Growth tables'!$M$5:$M$22,0))</f>
        <v>110.17771234363499</v>
      </c>
      <c r="AY12" s="21">
        <f>O5</f>
        <v>1</v>
      </c>
      <c r="AZ12" s="18">
        <f>INDEX('Input_GDP Growth tables'!O49:O66,MATCH(Data!$O$5,'Input_GDP Growth tables'!$M$49:$M$66,0))</f>
        <v>100</v>
      </c>
      <c r="BA12" s="18">
        <f>INDEX('Input_GDP Growth tables'!P49:P66,MATCH(Data!$O$5,'Input_GDP Growth tables'!$M$49:$M$66,0))</f>
        <v>101.38799999999999</v>
      </c>
      <c r="BB12" s="18">
        <f>INDEX('Input_GDP Growth tables'!Q49:Q66,MATCH(Data!$O$5,'Input_GDP Growth tables'!$M$49:$M$66,0))</f>
        <v>102.85204271999999</v>
      </c>
      <c r="BC12" s="18">
        <f>INDEX('Input_GDP Growth tables'!R49:R66,MATCH(Data!$O$5,'Input_GDP Growth tables'!$M$49:$M$66,0))</f>
        <v>104.28374315466237</v>
      </c>
      <c r="BD12" s="18">
        <f>INDEX('Input_GDP Growth tables'!S49:S66,MATCH(Data!$O$5,'Input_GDP Growth tables'!$M$49:$M$66,0))</f>
        <v>105.68323098779794</v>
      </c>
      <c r="BE12" s="18">
        <f>INDEX('Input_GDP Growth tables'!T49:T66,MATCH(Data!$O$5,'Input_GDP Growth tables'!$M$49:$M$66,0))</f>
        <v>107.08564746300601</v>
      </c>
      <c r="BF12" s="18">
        <f>INDEX('Input_GDP Growth tables'!U49:U66,MATCH(Data!$O$5,'Input_GDP Growth tables'!$M$49:$M$66,0))</f>
        <v>108.50277695560722</v>
      </c>
      <c r="BG12" s="18">
        <f>INDEX('Input_GDP Growth tables'!V49:V66,MATCH(Data!$O$5,'Input_GDP Growth tables'!$M$49:$M$66,0))</f>
        <v>109.91990644820842</v>
      </c>
      <c r="BH12" s="18">
        <f>INDEX('Input_GDP Growth tables'!W49:W66,MATCH(Data!$O$5,'Input_GDP Growth tables'!$M$49:$M$66,0))</f>
        <v>109.91990644820842</v>
      </c>
      <c r="BI12" s="18"/>
      <c r="BJ12" s="18"/>
      <c r="BK12" s="21">
        <f>O5</f>
        <v>1</v>
      </c>
      <c r="BL12" s="55" t="e">
        <f>(INDEX('Input_GDP Growth tables'!C6:C22,MATCH(Data!$Q$8,'Input_GDP Growth tables'!$A$28:$A$44,0)))/100</f>
        <v>#N/A</v>
      </c>
      <c r="BM12" s="55" t="e">
        <f>(INDEX('Input_GDP Growth tables'!D6:D22,MATCH(Data!$Q$8,'Input_GDP Growth tables'!$A$28:$A$44,0)))/100</f>
        <v>#N/A</v>
      </c>
      <c r="BN12" s="55" t="e">
        <f>(INDEX('Input_GDP Growth tables'!E6:E22,MATCH(Data!$Q$8,'Input_GDP Growth tables'!$A$28:$A$44,0)))/100</f>
        <v>#N/A</v>
      </c>
      <c r="BP12">
        <v>7</v>
      </c>
      <c r="BQ12" t="s">
        <v>66</v>
      </c>
    </row>
    <row r="13" spans="2:69" x14ac:dyDescent="0.35">
      <c r="C13" t="s">
        <v>139</v>
      </c>
      <c r="D13" s="4" t="s">
        <v>6</v>
      </c>
      <c r="E13" s="5" t="s">
        <v>10</v>
      </c>
      <c r="F13" t="s">
        <v>60</v>
      </c>
      <c r="G13" s="4"/>
      <c r="I13">
        <v>10</v>
      </c>
      <c r="J13" t="s">
        <v>22</v>
      </c>
      <c r="N13" t="s">
        <v>43</v>
      </c>
      <c r="BP13">
        <v>8</v>
      </c>
      <c r="BQ13" t="s">
        <v>67</v>
      </c>
    </row>
    <row r="14" spans="2:69" x14ac:dyDescent="0.35">
      <c r="C14" t="s">
        <v>15</v>
      </c>
      <c r="D14" s="4" t="s">
        <v>7</v>
      </c>
      <c r="E14" s="5" t="s">
        <v>12</v>
      </c>
      <c r="F14" t="s">
        <v>61</v>
      </c>
      <c r="G14" s="4"/>
      <c r="I14">
        <v>11</v>
      </c>
      <c r="J14" t="s">
        <v>23</v>
      </c>
      <c r="N14" s="19" t="s">
        <v>42</v>
      </c>
      <c r="Y14" s="72" t="s">
        <v>55</v>
      </c>
      <c r="Z14" s="73"/>
      <c r="AA14" s="73"/>
      <c r="AB14" s="73"/>
      <c r="AC14" s="73"/>
      <c r="AD14" s="73"/>
      <c r="AE14" s="73"/>
      <c r="AF14" s="73"/>
      <c r="BK14" s="19" t="s">
        <v>112</v>
      </c>
      <c r="BL14" s="56" t="e">
        <f>(BL8+BL12)</f>
        <v>#REF!</v>
      </c>
      <c r="BM14" s="56" t="e">
        <f t="shared" ref="BM14:BN14" si="0">(BM8+BM12)</f>
        <v>#REF!</v>
      </c>
      <c r="BN14" s="56" t="e">
        <f t="shared" si="0"/>
        <v>#REF!</v>
      </c>
      <c r="BP14">
        <v>9</v>
      </c>
      <c r="BQ14" t="s">
        <v>68</v>
      </c>
    </row>
    <row r="15" spans="2:69" x14ac:dyDescent="0.35">
      <c r="C15" t="s">
        <v>16</v>
      </c>
      <c r="D15" s="4" t="s">
        <v>8</v>
      </c>
      <c r="E15" s="5" t="s">
        <v>11</v>
      </c>
      <c r="F15" t="s">
        <v>62</v>
      </c>
      <c r="G15" s="4"/>
      <c r="I15">
        <v>12</v>
      </c>
      <c r="J15" t="s">
        <v>24</v>
      </c>
      <c r="N15" s="6" t="s">
        <v>39</v>
      </c>
      <c r="O15" s="7"/>
      <c r="P15" s="7"/>
      <c r="Q15" s="7"/>
      <c r="R15" s="7"/>
      <c r="S15" s="7"/>
      <c r="T15" s="8"/>
      <c r="U15" s="8"/>
      <c r="V15" s="8"/>
      <c r="Y15" s="6" t="s">
        <v>39</v>
      </c>
      <c r="Z15" s="7"/>
      <c r="AA15" s="7"/>
      <c r="AB15" s="7"/>
      <c r="AC15" s="7"/>
      <c r="AD15" s="7"/>
      <c r="AE15" s="8"/>
      <c r="AF15" s="8"/>
      <c r="AG15" s="8"/>
      <c r="BP15">
        <v>10</v>
      </c>
      <c r="BQ15" t="s">
        <v>69</v>
      </c>
    </row>
    <row r="16" spans="2:69" x14ac:dyDescent="0.35">
      <c r="C16" t="s">
        <v>58</v>
      </c>
      <c r="D16" s="4" t="s">
        <v>9</v>
      </c>
      <c r="E16" s="5"/>
      <c r="F16" t="s">
        <v>63</v>
      </c>
      <c r="G16" s="4"/>
      <c r="I16">
        <v>13</v>
      </c>
      <c r="J16" t="s">
        <v>25</v>
      </c>
      <c r="N16" s="10" t="s">
        <v>1</v>
      </c>
      <c r="O16" s="11">
        <v>2020</v>
      </c>
      <c r="P16" s="11">
        <v>2021</v>
      </c>
      <c r="Q16" s="11">
        <v>2022</v>
      </c>
      <c r="R16" s="11">
        <v>2023</v>
      </c>
      <c r="S16" s="11">
        <v>2024</v>
      </c>
      <c r="T16" s="12">
        <v>2025</v>
      </c>
      <c r="U16" s="12">
        <v>2026</v>
      </c>
      <c r="V16" s="24">
        <v>2027</v>
      </c>
      <c r="Y16" s="10" t="s">
        <v>1</v>
      </c>
      <c r="Z16" s="11">
        <v>2020</v>
      </c>
      <c r="AA16" s="11">
        <v>2021</v>
      </c>
      <c r="AB16" s="11">
        <v>2022</v>
      </c>
      <c r="AC16" s="11">
        <v>2023</v>
      </c>
      <c r="AD16" s="11">
        <v>2024</v>
      </c>
      <c r="AE16" s="12">
        <v>2025</v>
      </c>
      <c r="AF16" s="12">
        <v>2026</v>
      </c>
      <c r="AG16" s="24">
        <v>2027</v>
      </c>
      <c r="BP16">
        <v>11</v>
      </c>
      <c r="BQ16" t="s">
        <v>70</v>
      </c>
    </row>
    <row r="17" spans="3:69" x14ac:dyDescent="0.35">
      <c r="C17" t="s">
        <v>17</v>
      </c>
      <c r="D17" s="4"/>
      <c r="E17" s="5"/>
      <c r="F17" t="s">
        <v>64</v>
      </c>
      <c r="G17" s="4"/>
      <c r="I17">
        <v>14</v>
      </c>
      <c r="J17" t="s">
        <v>26</v>
      </c>
      <c r="N17">
        <f>O5</f>
        <v>1</v>
      </c>
      <c r="O17" s="18">
        <f t="shared" ref="O17:V17" si="1">AO8</f>
        <v>-6.0860000000000003</v>
      </c>
      <c r="P17" s="18">
        <f t="shared" si="1"/>
        <v>5.3</v>
      </c>
      <c r="Q17" s="18">
        <f t="shared" si="1"/>
        <v>3.5</v>
      </c>
      <c r="R17" s="18">
        <f t="shared" si="1"/>
        <v>0.7</v>
      </c>
      <c r="S17" s="18">
        <f t="shared" si="1"/>
        <v>1.6</v>
      </c>
      <c r="T17" s="18">
        <f t="shared" si="1"/>
        <v>1.9359999999999999</v>
      </c>
      <c r="U17" s="18">
        <f t="shared" si="1"/>
        <v>1.728</v>
      </c>
      <c r="V17" s="18">
        <f t="shared" si="1"/>
        <v>1.462</v>
      </c>
      <c r="Y17" t="str">
        <f>IF(Z17=FALSE," ","Base")</f>
        <v>Base</v>
      </c>
      <c r="Z17" s="18">
        <f t="shared" ref="Z17:AG17" si="2">IF($D$7=TRUE,O17,NA())</f>
        <v>-6.0860000000000003</v>
      </c>
      <c r="AA17" s="18">
        <f t="shared" si="2"/>
        <v>5.3</v>
      </c>
      <c r="AB17" s="18">
        <f t="shared" si="2"/>
        <v>3.5</v>
      </c>
      <c r="AC17" s="18">
        <f t="shared" si="2"/>
        <v>0.7</v>
      </c>
      <c r="AD17" s="18">
        <f t="shared" si="2"/>
        <v>1.6</v>
      </c>
      <c r="AE17" s="18">
        <f t="shared" si="2"/>
        <v>1.9359999999999999</v>
      </c>
      <c r="AF17" s="18">
        <f t="shared" si="2"/>
        <v>1.728</v>
      </c>
      <c r="AG17" s="18">
        <f t="shared" si="2"/>
        <v>1.462</v>
      </c>
      <c r="BP17">
        <v>12</v>
      </c>
      <c r="BQ17" t="s">
        <v>71</v>
      </c>
    </row>
    <row r="18" spans="3:69" x14ac:dyDescent="0.35">
      <c r="C18" t="s">
        <v>18</v>
      </c>
      <c r="D18" s="4"/>
      <c r="E18" s="5"/>
      <c r="F18" t="s">
        <v>65</v>
      </c>
      <c r="G18" s="4"/>
      <c r="I18">
        <v>15</v>
      </c>
      <c r="J18" t="s">
        <v>27</v>
      </c>
      <c r="N18">
        <f t="shared" ref="N18:S18" si="3">Q8</f>
        <v>1</v>
      </c>
      <c r="O18" s="18">
        <f t="shared" si="3"/>
        <v>-6.0860000000000003</v>
      </c>
      <c r="P18" s="18">
        <f t="shared" si="3"/>
        <v>5.2999999999999936</v>
      </c>
      <c r="Q18" s="18">
        <f t="shared" si="3"/>
        <v>-0.88728323699421852</v>
      </c>
      <c r="R18" s="18">
        <f t="shared" si="3"/>
        <v>-2.5611383709518987</v>
      </c>
      <c r="S18" s="18">
        <f t="shared" si="3"/>
        <v>6.086751717369987</v>
      </c>
      <c r="T18" s="18" t="e">
        <f>NA()</f>
        <v>#N/A</v>
      </c>
      <c r="U18" s="18" t="e">
        <f>NA()</f>
        <v>#N/A</v>
      </c>
      <c r="V18" s="18" t="e">
        <f>NA()</f>
        <v>#N/A</v>
      </c>
      <c r="Y18" t="str">
        <f>IF(Z18=FALSE," ","Adverse")</f>
        <v>Adverse</v>
      </c>
      <c r="Z18" s="18">
        <f t="shared" ref="Z18:AD18" si="4">IF($D$8=TRUE,O18,NA())</f>
        <v>-6.0860000000000003</v>
      </c>
      <c r="AA18" s="18">
        <f t="shared" si="4"/>
        <v>5.2999999999999936</v>
      </c>
      <c r="AB18" s="18">
        <f t="shared" si="4"/>
        <v>-0.88728323699421852</v>
      </c>
      <c r="AC18" s="18">
        <f t="shared" si="4"/>
        <v>-2.5611383709518987</v>
      </c>
      <c r="AD18" s="18">
        <f t="shared" si="4"/>
        <v>6.086751717369987</v>
      </c>
      <c r="AE18" s="18"/>
      <c r="AF18" s="18"/>
      <c r="AG18" s="18"/>
      <c r="BP18">
        <v>13</v>
      </c>
      <c r="BQ18" t="s">
        <v>72</v>
      </c>
    </row>
    <row r="19" spans="3:69" x14ac:dyDescent="0.35">
      <c r="C19" t="s">
        <v>19</v>
      </c>
      <c r="D19" s="4"/>
      <c r="E19" s="5"/>
      <c r="F19" t="s">
        <v>66</v>
      </c>
      <c r="G19" s="4"/>
      <c r="I19">
        <v>16</v>
      </c>
      <c r="J19" t="s">
        <v>28</v>
      </c>
      <c r="N19" s="41">
        <f t="shared" ref="N19:V19" si="5">AC8</f>
        <v>1</v>
      </c>
      <c r="O19" s="18" t="e">
        <f t="shared" si="5"/>
        <v>#REF!</v>
      </c>
      <c r="P19" s="18" t="e">
        <f t="shared" si="5"/>
        <v>#REF!</v>
      </c>
      <c r="Q19" s="18" t="e">
        <f t="shared" si="5"/>
        <v>#REF!</v>
      </c>
      <c r="R19" s="18" t="e">
        <f t="shared" si="5"/>
        <v>#REF!</v>
      </c>
      <c r="S19" s="18" t="e">
        <f t="shared" si="5"/>
        <v>#REF!</v>
      </c>
      <c r="T19" s="18" t="e">
        <f t="shared" si="5"/>
        <v>#REF!</v>
      </c>
      <c r="U19" s="18" t="e">
        <f t="shared" si="5"/>
        <v>#REF!</v>
      </c>
      <c r="V19" s="18" t="e">
        <f t="shared" si="5"/>
        <v>#REF!</v>
      </c>
      <c r="Y19" t="e">
        <f>IF(Z19=FALSE," ","Pessimistic 2")</f>
        <v>#N/A</v>
      </c>
      <c r="Z19" s="18" t="e">
        <f t="shared" ref="Z19:AG19" si="6">IF($D$9=TRUE,O19,NA())</f>
        <v>#N/A</v>
      </c>
      <c r="AA19" s="18" t="e">
        <f t="shared" si="6"/>
        <v>#N/A</v>
      </c>
      <c r="AB19" s="18" t="e">
        <f t="shared" si="6"/>
        <v>#N/A</v>
      </c>
      <c r="AC19" s="18" t="e">
        <f t="shared" si="6"/>
        <v>#N/A</v>
      </c>
      <c r="AD19" s="18" t="e">
        <f t="shared" si="6"/>
        <v>#N/A</v>
      </c>
      <c r="AE19" s="18" t="e">
        <f t="shared" si="6"/>
        <v>#N/A</v>
      </c>
      <c r="AF19" s="18" t="e">
        <f t="shared" si="6"/>
        <v>#N/A</v>
      </c>
      <c r="AG19" s="18" t="e">
        <f t="shared" si="6"/>
        <v>#N/A</v>
      </c>
      <c r="BP19">
        <v>14</v>
      </c>
      <c r="BQ19" t="s">
        <v>73</v>
      </c>
    </row>
    <row r="20" spans="3:69" x14ac:dyDescent="0.35">
      <c r="C20" t="s">
        <v>20</v>
      </c>
      <c r="D20" s="4"/>
      <c r="E20" s="5"/>
      <c r="F20" t="s">
        <v>67</v>
      </c>
      <c r="G20" s="4"/>
      <c r="I20">
        <v>17</v>
      </c>
      <c r="J20" t="s">
        <v>29</v>
      </c>
      <c r="BP20">
        <v>15</v>
      </c>
      <c r="BQ20" t="s">
        <v>74</v>
      </c>
    </row>
    <row r="21" spans="3:69" x14ac:dyDescent="0.35">
      <c r="C21" t="s">
        <v>21</v>
      </c>
      <c r="D21" s="4"/>
      <c r="E21" s="5"/>
      <c r="F21" t="s">
        <v>68</v>
      </c>
      <c r="G21" s="4"/>
      <c r="I21">
        <v>18</v>
      </c>
      <c r="J21" t="s">
        <v>30</v>
      </c>
      <c r="BP21">
        <v>16</v>
      </c>
      <c r="BQ21" t="s">
        <v>75</v>
      </c>
    </row>
    <row r="22" spans="3:69" x14ac:dyDescent="0.35">
      <c r="C22" t="s">
        <v>22</v>
      </c>
      <c r="D22" s="4"/>
      <c r="E22" s="5"/>
      <c r="F22" t="s">
        <v>69</v>
      </c>
      <c r="G22" s="4"/>
      <c r="N22" s="6" t="s">
        <v>39</v>
      </c>
      <c r="O22" s="7"/>
      <c r="P22" s="7"/>
      <c r="Q22" s="7"/>
      <c r="R22" s="7"/>
      <c r="S22" s="7"/>
      <c r="T22" s="8"/>
      <c r="U22" s="8"/>
      <c r="V22" s="8"/>
      <c r="W22" s="8"/>
      <c r="Y22" s="6" t="s">
        <v>39</v>
      </c>
      <c r="Z22" s="7"/>
      <c r="AA22" s="7"/>
      <c r="AB22" s="7"/>
      <c r="AC22" s="7"/>
      <c r="AD22" s="7"/>
      <c r="AE22" s="8"/>
      <c r="AF22" s="8"/>
      <c r="AG22" s="8"/>
      <c r="AH22" s="8"/>
      <c r="BP22">
        <v>17</v>
      </c>
      <c r="BQ22" t="s">
        <v>76</v>
      </c>
    </row>
    <row r="23" spans="3:69" x14ac:dyDescent="0.35">
      <c r="C23" t="s">
        <v>23</v>
      </c>
      <c r="D23" s="4"/>
      <c r="E23" s="5"/>
      <c r="F23" t="s">
        <v>70</v>
      </c>
      <c r="G23" s="4"/>
      <c r="N23" s="10" t="s">
        <v>1</v>
      </c>
      <c r="O23" s="11">
        <v>2019</v>
      </c>
      <c r="P23" s="11">
        <v>2020</v>
      </c>
      <c r="Q23" s="11">
        <v>2021</v>
      </c>
      <c r="R23" s="11">
        <v>2022</v>
      </c>
      <c r="S23" s="11">
        <v>2023</v>
      </c>
      <c r="T23" s="11">
        <v>2024</v>
      </c>
      <c r="U23" s="12">
        <v>2025</v>
      </c>
      <c r="V23" s="12">
        <v>2026</v>
      </c>
      <c r="W23" s="24">
        <v>2027</v>
      </c>
      <c r="Y23" s="10" t="s">
        <v>1</v>
      </c>
      <c r="Z23" s="11">
        <v>2019</v>
      </c>
      <c r="AA23" s="11">
        <v>2020</v>
      </c>
      <c r="AB23" s="11">
        <v>2021</v>
      </c>
      <c r="AC23" s="11">
        <v>2022</v>
      </c>
      <c r="AD23" s="11">
        <v>2023</v>
      </c>
      <c r="AE23" s="11">
        <v>2024</v>
      </c>
      <c r="AF23" s="12">
        <v>2025</v>
      </c>
      <c r="AG23" s="12">
        <v>2026</v>
      </c>
      <c r="AH23" s="24">
        <v>2027</v>
      </c>
      <c r="BP23">
        <v>18</v>
      </c>
      <c r="BQ23" t="s">
        <v>77</v>
      </c>
    </row>
    <row r="24" spans="3:69" x14ac:dyDescent="0.35">
      <c r="C24" t="s">
        <v>24</v>
      </c>
      <c r="D24" s="4"/>
      <c r="E24" s="5"/>
      <c r="F24" t="s">
        <v>71</v>
      </c>
      <c r="G24" s="4"/>
      <c r="N24" s="18"/>
      <c r="O24" s="18">
        <f t="shared" ref="O24:W24" si="7">AO12</f>
        <v>100</v>
      </c>
      <c r="P24" s="18">
        <f t="shared" si="7"/>
        <v>93.914000000000001</v>
      </c>
      <c r="Q24" s="18">
        <f t="shared" si="7"/>
        <v>98.891441999999998</v>
      </c>
      <c r="R24" s="18">
        <f t="shared" si="7"/>
        <v>102.35264246999999</v>
      </c>
      <c r="S24" s="18">
        <f t="shared" si="7"/>
        <v>103.06911096728999</v>
      </c>
      <c r="T24" s="18">
        <f t="shared" si="7"/>
        <v>104.71821674276663</v>
      </c>
      <c r="U24" s="18">
        <f t="shared" si="7"/>
        <v>106.74556141890659</v>
      </c>
      <c r="V24" s="18">
        <f t="shared" si="7"/>
        <v>108.59012472022529</v>
      </c>
      <c r="W24" s="18">
        <f t="shared" si="7"/>
        <v>110.17771234363499</v>
      </c>
      <c r="Y24" t="str">
        <f>IF(Z24=FALSE," ","Base")</f>
        <v>Base</v>
      </c>
      <c r="Z24" s="18">
        <f t="shared" ref="Z24:AH24" si="8">IF($D$7=TRUE,O24,NA())</f>
        <v>100</v>
      </c>
      <c r="AA24" s="18">
        <f t="shared" si="8"/>
        <v>93.914000000000001</v>
      </c>
      <c r="AB24" s="18">
        <f t="shared" si="8"/>
        <v>98.891441999999998</v>
      </c>
      <c r="AC24" s="18">
        <f t="shared" si="8"/>
        <v>102.35264246999999</v>
      </c>
      <c r="AD24" s="18">
        <f t="shared" si="8"/>
        <v>103.06911096728999</v>
      </c>
      <c r="AE24" s="18">
        <f t="shared" si="8"/>
        <v>104.71821674276663</v>
      </c>
      <c r="AF24" s="18">
        <f t="shared" si="8"/>
        <v>106.74556141890659</v>
      </c>
      <c r="AG24" s="18">
        <f t="shared" si="8"/>
        <v>108.59012472022529</v>
      </c>
      <c r="AH24" s="18">
        <f t="shared" si="8"/>
        <v>110.17771234363499</v>
      </c>
      <c r="BP24">
        <v>19</v>
      </c>
      <c r="BQ24" t="s">
        <v>78</v>
      </c>
    </row>
    <row r="25" spans="3:69" x14ac:dyDescent="0.35">
      <c r="C25" t="s">
        <v>25</v>
      </c>
      <c r="D25" s="4"/>
      <c r="E25" s="5"/>
      <c r="F25" t="s">
        <v>72</v>
      </c>
      <c r="G25" s="4"/>
      <c r="N25" s="41">
        <f t="shared" ref="N25:T25" si="9">Q12</f>
        <v>1</v>
      </c>
      <c r="O25" s="18">
        <f t="shared" si="9"/>
        <v>100</v>
      </c>
      <c r="P25" s="18">
        <f t="shared" si="9"/>
        <v>93.914000000000001</v>
      </c>
      <c r="Q25" s="18">
        <f t="shared" si="9"/>
        <v>98.891441999999998</v>
      </c>
      <c r="R25" s="18">
        <f t="shared" si="9"/>
        <v>98.013994812312134</v>
      </c>
      <c r="S25" s="18">
        <f t="shared" si="9"/>
        <v>95.503720782271202</v>
      </c>
      <c r="T25" s="18">
        <f t="shared" si="9"/>
        <v>101.31679514713834</v>
      </c>
      <c r="U25" s="18"/>
      <c r="V25" s="18"/>
      <c r="W25" s="18"/>
      <c r="Y25" t="str">
        <f>IF(Z25=FALSE," ","Pessimistic")</f>
        <v>Pessimistic</v>
      </c>
      <c r="Z25" s="18">
        <f t="shared" ref="Z25:AH25" si="10">IF($D$8=TRUE,O25,NA())</f>
        <v>100</v>
      </c>
      <c r="AA25" s="18">
        <f t="shared" si="10"/>
        <v>93.914000000000001</v>
      </c>
      <c r="AB25" s="18">
        <f t="shared" si="10"/>
        <v>98.891441999999998</v>
      </c>
      <c r="AC25" s="18">
        <f t="shared" si="10"/>
        <v>98.013994812312134</v>
      </c>
      <c r="AD25" s="18">
        <f t="shared" si="10"/>
        <v>95.503720782271202</v>
      </c>
      <c r="AE25" s="18">
        <f t="shared" si="10"/>
        <v>101.31679514713834</v>
      </c>
      <c r="AF25" s="18">
        <f t="shared" ref="AF25" si="11">IF($D$8=TRUE,U25,NA())</f>
        <v>0</v>
      </c>
      <c r="AG25" s="18">
        <f t="shared" ref="AG25" si="12">IF($D$8=TRUE,V25,NA())</f>
        <v>0</v>
      </c>
      <c r="AH25" s="18">
        <f t="shared" si="10"/>
        <v>0</v>
      </c>
      <c r="BP25">
        <v>20</v>
      </c>
      <c r="BQ25" t="s">
        <v>79</v>
      </c>
    </row>
    <row r="26" spans="3:69" x14ac:dyDescent="0.35">
      <c r="C26" t="s">
        <v>26</v>
      </c>
      <c r="F26" t="s">
        <v>73</v>
      </c>
      <c r="N26" s="41">
        <f t="shared" ref="N26:W26" si="13">AC12</f>
        <v>1</v>
      </c>
      <c r="O26" s="18" t="e">
        <f t="shared" si="13"/>
        <v>#REF!</v>
      </c>
      <c r="P26" s="18" t="e">
        <f t="shared" si="13"/>
        <v>#REF!</v>
      </c>
      <c r="Q26" s="18" t="e">
        <f t="shared" si="13"/>
        <v>#REF!</v>
      </c>
      <c r="R26" s="18" t="e">
        <f t="shared" si="13"/>
        <v>#REF!</v>
      </c>
      <c r="S26" s="18" t="e">
        <f t="shared" si="13"/>
        <v>#REF!</v>
      </c>
      <c r="T26" s="18" t="e">
        <f t="shared" si="13"/>
        <v>#REF!</v>
      </c>
      <c r="U26" s="18" t="e">
        <f t="shared" si="13"/>
        <v>#REF!</v>
      </c>
      <c r="V26" s="18" t="e">
        <f t="shared" si="13"/>
        <v>#REF!</v>
      </c>
      <c r="W26" s="18" t="e">
        <f t="shared" si="13"/>
        <v>#REF!</v>
      </c>
      <c r="Y26" t="e">
        <f>IF(Z26=FALSE," ","Pessimistic 2")</f>
        <v>#N/A</v>
      </c>
      <c r="Z26" s="18" t="e">
        <f t="shared" ref="Z26:AH26" si="14">IF($D$9=TRUE,O26,NA())</f>
        <v>#N/A</v>
      </c>
      <c r="AA26" s="18" t="e">
        <f t="shared" si="14"/>
        <v>#N/A</v>
      </c>
      <c r="AB26" s="18" t="e">
        <f t="shared" si="14"/>
        <v>#N/A</v>
      </c>
      <c r="AC26" s="18" t="e">
        <f t="shared" si="14"/>
        <v>#N/A</v>
      </c>
      <c r="AD26" s="18" t="e">
        <f t="shared" si="14"/>
        <v>#N/A</v>
      </c>
      <c r="AE26" s="18" t="e">
        <f t="shared" si="14"/>
        <v>#N/A</v>
      </c>
      <c r="AF26" s="18" t="e">
        <f t="shared" si="14"/>
        <v>#N/A</v>
      </c>
      <c r="AG26" s="18" t="e">
        <f t="shared" si="14"/>
        <v>#N/A</v>
      </c>
      <c r="AH26" s="18" t="e">
        <f t="shared" si="14"/>
        <v>#N/A</v>
      </c>
      <c r="BP26">
        <v>21</v>
      </c>
      <c r="BQ26" t="s">
        <v>80</v>
      </c>
    </row>
    <row r="27" spans="3:69" x14ac:dyDescent="0.35">
      <c r="C27" t="s">
        <v>27</v>
      </c>
      <c r="F27" t="s">
        <v>74</v>
      </c>
      <c r="N27" s="69">
        <f t="shared" ref="N27:W27" si="15">AY12</f>
        <v>1</v>
      </c>
      <c r="O27" s="70">
        <f t="shared" si="15"/>
        <v>100</v>
      </c>
      <c r="P27" s="70">
        <f t="shared" si="15"/>
        <v>101.38799999999999</v>
      </c>
      <c r="Q27" s="70">
        <f t="shared" si="15"/>
        <v>102.85204271999999</v>
      </c>
      <c r="R27" s="70">
        <f t="shared" si="15"/>
        <v>104.28374315466237</v>
      </c>
      <c r="S27" s="70">
        <f t="shared" si="15"/>
        <v>105.68323098779794</v>
      </c>
      <c r="T27" s="70">
        <f t="shared" si="15"/>
        <v>107.08564746300601</v>
      </c>
      <c r="U27" s="70">
        <f t="shared" si="15"/>
        <v>108.50277695560722</v>
      </c>
      <c r="V27" s="70">
        <f t="shared" si="15"/>
        <v>109.91990644820842</v>
      </c>
      <c r="W27" s="70">
        <f t="shared" si="15"/>
        <v>109.91990644820842</v>
      </c>
      <c r="Y27" s="69" t="s">
        <v>120</v>
      </c>
      <c r="Z27" s="70">
        <f t="shared" ref="Z27:AH27" si="16">IF($D$11=TRUE,O27,NA())</f>
        <v>100</v>
      </c>
      <c r="AA27" s="70">
        <f t="shared" si="16"/>
        <v>101.38799999999999</v>
      </c>
      <c r="AB27" s="70">
        <f t="shared" si="16"/>
        <v>102.85204271999999</v>
      </c>
      <c r="AC27" s="70">
        <f t="shared" si="16"/>
        <v>104.28374315466237</v>
      </c>
      <c r="AD27" s="70">
        <f t="shared" si="16"/>
        <v>105.68323098779794</v>
      </c>
      <c r="AE27" s="70">
        <f t="shared" si="16"/>
        <v>107.08564746300601</v>
      </c>
      <c r="AF27" s="70">
        <f t="shared" si="16"/>
        <v>108.50277695560722</v>
      </c>
      <c r="AG27" s="70">
        <f t="shared" si="16"/>
        <v>109.91990644820842</v>
      </c>
      <c r="AH27" s="70">
        <f t="shared" si="16"/>
        <v>109.91990644820842</v>
      </c>
      <c r="BP27">
        <v>22</v>
      </c>
      <c r="BQ27" t="s">
        <v>81</v>
      </c>
    </row>
    <row r="28" spans="3:69" x14ac:dyDescent="0.35">
      <c r="C28" t="s">
        <v>28</v>
      </c>
      <c r="F28" t="s">
        <v>75</v>
      </c>
      <c r="O28" s="57">
        <v>100</v>
      </c>
      <c r="P28" s="57">
        <v>100</v>
      </c>
      <c r="Q28" s="57">
        <v>100</v>
      </c>
      <c r="R28" s="57">
        <v>100</v>
      </c>
      <c r="S28" s="57">
        <v>100</v>
      </c>
      <c r="T28" s="57">
        <v>100</v>
      </c>
      <c r="U28" s="57">
        <v>100</v>
      </c>
      <c r="V28" s="57">
        <v>100</v>
      </c>
      <c r="W28" s="57">
        <v>100</v>
      </c>
      <c r="Y28" s="57" t="s">
        <v>122</v>
      </c>
      <c r="Z28" s="83">
        <f t="shared" ref="Z28:AH28" si="17">IF($G$4=TRUE,O28,NA())</f>
        <v>100</v>
      </c>
      <c r="AA28" s="83">
        <f t="shared" si="17"/>
        <v>100</v>
      </c>
      <c r="AB28" s="83">
        <f t="shared" si="17"/>
        <v>100</v>
      </c>
      <c r="AC28" s="83">
        <f t="shared" si="17"/>
        <v>100</v>
      </c>
      <c r="AD28" s="83">
        <f t="shared" si="17"/>
        <v>100</v>
      </c>
      <c r="AE28" s="83">
        <f t="shared" si="17"/>
        <v>100</v>
      </c>
      <c r="AF28" s="83">
        <f t="shared" si="17"/>
        <v>100</v>
      </c>
      <c r="AG28" s="83">
        <f t="shared" si="17"/>
        <v>100</v>
      </c>
      <c r="AH28" s="83">
        <f t="shared" si="17"/>
        <v>100</v>
      </c>
      <c r="AV28" s="50"/>
      <c r="AW28" s="50"/>
      <c r="AX28" s="50"/>
      <c r="AY28" s="50"/>
      <c r="AZ28" s="50"/>
      <c r="BA28" s="50"/>
      <c r="BP28">
        <v>23</v>
      </c>
      <c r="BQ28" t="s">
        <v>82</v>
      </c>
    </row>
    <row r="29" spans="3:69" x14ac:dyDescent="0.35">
      <c r="C29" t="s">
        <v>29</v>
      </c>
      <c r="F29" t="s">
        <v>76</v>
      </c>
      <c r="BP29">
        <v>24</v>
      </c>
      <c r="BQ29" t="s">
        <v>83</v>
      </c>
    </row>
    <row r="30" spans="3:69" x14ac:dyDescent="0.35">
      <c r="C30" t="s">
        <v>30</v>
      </c>
      <c r="F30" t="s">
        <v>77</v>
      </c>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BP30">
        <v>25</v>
      </c>
      <c r="BQ30" t="s">
        <v>84</v>
      </c>
    </row>
    <row r="31" spans="3:69" x14ac:dyDescent="0.35">
      <c r="F31" t="s">
        <v>78</v>
      </c>
      <c r="N31" t="s">
        <v>7</v>
      </c>
      <c r="BP31">
        <v>26</v>
      </c>
      <c r="BQ31" t="s">
        <v>85</v>
      </c>
    </row>
    <row r="32" spans="3:69" x14ac:dyDescent="0.35">
      <c r="F32" t="s">
        <v>79</v>
      </c>
      <c r="N32" s="20" t="s">
        <v>3</v>
      </c>
      <c r="O32" s="20"/>
      <c r="Q32" t="s">
        <v>118</v>
      </c>
      <c r="Y32" t="s">
        <v>116</v>
      </c>
      <c r="AG32" t="s">
        <v>115</v>
      </c>
      <c r="BP32">
        <v>27</v>
      </c>
      <c r="BQ32" t="s">
        <v>86</v>
      </c>
    </row>
    <row r="33" spans="6:69" x14ac:dyDescent="0.35">
      <c r="F33" t="s">
        <v>80</v>
      </c>
      <c r="N33" s="20" t="s">
        <v>1</v>
      </c>
      <c r="O33" s="20">
        <f>D4</f>
        <v>1</v>
      </c>
      <c r="Q33" s="20" t="s">
        <v>8</v>
      </c>
      <c r="R33" s="20"/>
      <c r="S33" t="s">
        <v>38</v>
      </c>
      <c r="T33">
        <v>1</v>
      </c>
      <c r="Y33" s="20" t="s">
        <v>8</v>
      </c>
      <c r="Z33" s="20"/>
      <c r="AA33" t="s">
        <v>38</v>
      </c>
      <c r="AB33">
        <v>2</v>
      </c>
      <c r="AG33" s="20" t="s">
        <v>8</v>
      </c>
      <c r="AH33" s="20"/>
      <c r="AI33" s="20"/>
      <c r="AJ33" s="20"/>
      <c r="AK33" t="s">
        <v>38</v>
      </c>
      <c r="AL33">
        <v>3</v>
      </c>
      <c r="BP33">
        <v>28</v>
      </c>
      <c r="BQ33" t="s">
        <v>87</v>
      </c>
    </row>
    <row r="34" spans="6:69" x14ac:dyDescent="0.35">
      <c r="F34" t="s">
        <v>81</v>
      </c>
      <c r="N34" s="20" t="s">
        <v>38</v>
      </c>
      <c r="O34" s="20"/>
      <c r="Q34" s="6" t="s">
        <v>36</v>
      </c>
      <c r="R34" s="7"/>
      <c r="S34" s="7"/>
      <c r="T34" s="7"/>
      <c r="U34" s="7"/>
      <c r="V34" s="7"/>
      <c r="W34" s="8"/>
      <c r="Y34" s="6" t="s">
        <v>36</v>
      </c>
      <c r="Z34" s="7"/>
      <c r="AA34" s="7"/>
      <c r="AB34" s="7"/>
      <c r="AC34" s="7"/>
      <c r="AD34" s="7"/>
      <c r="AE34" s="8"/>
      <c r="AG34" s="6" t="s">
        <v>36</v>
      </c>
      <c r="AH34" s="7"/>
      <c r="AI34" s="7"/>
      <c r="AJ34" s="7"/>
      <c r="AK34" s="7"/>
      <c r="AL34" s="7"/>
      <c r="AM34" s="7"/>
      <c r="AN34" s="7"/>
      <c r="AO34" s="8"/>
      <c r="BP34">
        <v>29</v>
      </c>
      <c r="BQ34" t="s">
        <v>88</v>
      </c>
    </row>
    <row r="35" spans="6:69" x14ac:dyDescent="0.35">
      <c r="F35" t="s">
        <v>82</v>
      </c>
      <c r="Q35" s="10" t="s">
        <v>1</v>
      </c>
      <c r="R35" s="11">
        <v>2020</v>
      </c>
      <c r="S35" s="11">
        <v>2021</v>
      </c>
      <c r="T35" s="11">
        <v>2022</v>
      </c>
      <c r="U35" s="11">
        <v>2023</v>
      </c>
      <c r="V35" s="11">
        <v>2024</v>
      </c>
      <c r="W35" s="12">
        <v>2025</v>
      </c>
      <c r="Y35" s="10" t="s">
        <v>1</v>
      </c>
      <c r="Z35" s="11">
        <v>2020</v>
      </c>
      <c r="AA35" s="11">
        <v>2021</v>
      </c>
      <c r="AB35" s="11">
        <v>2022</v>
      </c>
      <c r="AC35" s="11">
        <v>2023</v>
      </c>
      <c r="AD35" s="11">
        <v>2024</v>
      </c>
      <c r="AE35" s="12">
        <v>2025</v>
      </c>
      <c r="AG35" s="10" t="s">
        <v>1</v>
      </c>
      <c r="AH35" s="102"/>
      <c r="AI35" s="102"/>
      <c r="AJ35" s="11">
        <v>2020</v>
      </c>
      <c r="AK35" s="11">
        <v>2021</v>
      </c>
      <c r="AL35" s="11">
        <v>2022</v>
      </c>
      <c r="AM35" s="11">
        <v>2023</v>
      </c>
      <c r="AN35" s="11">
        <v>2024</v>
      </c>
      <c r="AO35" s="12">
        <v>2025</v>
      </c>
      <c r="BP35">
        <v>30</v>
      </c>
      <c r="BQ35" t="s">
        <v>89</v>
      </c>
    </row>
    <row r="36" spans="6:69" x14ac:dyDescent="0.35">
      <c r="F36" t="s">
        <v>83</v>
      </c>
      <c r="Q36" s="21">
        <f>O33</f>
        <v>1</v>
      </c>
      <c r="R36" s="18" t="e">
        <f>INDEX(#REF!,MATCH($D$4,#REF!,0))</f>
        <v>#REF!</v>
      </c>
      <c r="S36" s="18" t="e">
        <f>INDEX(#REF!,MATCH($D$4,#REF!,0))</f>
        <v>#REF!</v>
      </c>
      <c r="T36" s="18" t="e">
        <f>INDEX(#REF!,MATCH($D$4,#REF!,0))</f>
        <v>#REF!</v>
      </c>
      <c r="U36" s="18" t="e">
        <f>INDEX(#REF!,MATCH($D$4,#REF!,0))</f>
        <v>#REF!</v>
      </c>
      <c r="V36" s="18" t="e">
        <f>INDEX(#REF!,MATCH($D$4,#REF!,0))</f>
        <v>#REF!</v>
      </c>
      <c r="W36" s="18" t="e">
        <f>INDEX(#REF!,MATCH($D$4,#REF!,0))</f>
        <v>#REF!</v>
      </c>
      <c r="Y36" s="21">
        <f>O33</f>
        <v>1</v>
      </c>
      <c r="Z36" s="18" t="e">
        <f>INDEX(#REF!,MATCH($D$4,#REF!,0))</f>
        <v>#REF!</v>
      </c>
      <c r="AA36" s="18" t="e">
        <f>INDEX(#REF!,MATCH($D$4,#REF!,0))</f>
        <v>#REF!</v>
      </c>
      <c r="AB36" s="18" t="e">
        <f>INDEX(#REF!,MATCH($D$4,#REF!,0))</f>
        <v>#REF!</v>
      </c>
      <c r="AC36" s="18" t="e">
        <f>INDEX(#REF!,MATCH($D$4,#REF!,0))</f>
        <v>#REF!</v>
      </c>
      <c r="AD36" s="18" t="e">
        <f>INDEX(#REF!,MATCH($D$4,#REF!,0))</f>
        <v>#REF!</v>
      </c>
      <c r="AE36" s="18" t="e">
        <f>INDEX(#REF!,MATCH($D$4,#REF!,0))</f>
        <v>#REF!</v>
      </c>
      <c r="AG36" s="21">
        <f>O33</f>
        <v>1</v>
      </c>
      <c r="AH36" s="21"/>
      <c r="AI36" s="21"/>
      <c r="AJ36" s="18" t="e">
        <f>INDEX(#REF!,MATCH($D$4,#REF!,0))</f>
        <v>#REF!</v>
      </c>
      <c r="AK36" s="18" t="e">
        <f>INDEX(#REF!,MATCH($D$4,#REF!,0))</f>
        <v>#REF!</v>
      </c>
      <c r="AL36" s="18" t="e">
        <f>INDEX(#REF!,MATCH($D$4,#REF!,0))</f>
        <v>#REF!</v>
      </c>
      <c r="AM36" s="18" t="e">
        <f>INDEX(#REF!,MATCH($D$4,#REF!,0))</f>
        <v>#REF!</v>
      </c>
      <c r="AN36" s="18" t="e">
        <f>INDEX(#REF!,MATCH($D$4,#REF!,0))</f>
        <v>#REF!</v>
      </c>
      <c r="AO36" s="18" t="e">
        <f>INDEX(#REF!,MATCH($D$4,#REF!,0))</f>
        <v>#REF!</v>
      </c>
      <c r="BP36">
        <v>31</v>
      </c>
      <c r="BQ36" t="s">
        <v>90</v>
      </c>
    </row>
    <row r="37" spans="6:69" x14ac:dyDescent="0.35">
      <c r="F37" t="s">
        <v>84</v>
      </c>
      <c r="BP37">
        <v>32</v>
      </c>
      <c r="BQ37" t="s">
        <v>91</v>
      </c>
    </row>
    <row r="38" spans="6:69" x14ac:dyDescent="0.35">
      <c r="F38" t="s">
        <v>85</v>
      </c>
      <c r="BP38">
        <v>33</v>
      </c>
      <c r="BQ38" t="s">
        <v>92</v>
      </c>
    </row>
    <row r="39" spans="6:69" x14ac:dyDescent="0.35">
      <c r="F39" t="s">
        <v>86</v>
      </c>
      <c r="BP39">
        <v>34</v>
      </c>
      <c r="BQ39" t="s">
        <v>93</v>
      </c>
    </row>
    <row r="40" spans="6:69" x14ac:dyDescent="0.35">
      <c r="F40" t="s">
        <v>87</v>
      </c>
      <c r="N40" t="s">
        <v>43</v>
      </c>
      <c r="BP40">
        <v>35</v>
      </c>
      <c r="BQ40" t="s">
        <v>94</v>
      </c>
    </row>
    <row r="41" spans="6:69" x14ac:dyDescent="0.35">
      <c r="F41" t="s">
        <v>88</v>
      </c>
      <c r="N41" s="19" t="s">
        <v>42</v>
      </c>
      <c r="W41" s="19" t="s">
        <v>56</v>
      </c>
      <c r="BP41">
        <v>36</v>
      </c>
      <c r="BQ41" t="s">
        <v>95</v>
      </c>
    </row>
    <row r="42" spans="6:69" x14ac:dyDescent="0.35">
      <c r="F42" t="s">
        <v>89</v>
      </c>
      <c r="N42" s="6" t="s">
        <v>39</v>
      </c>
      <c r="O42" s="7"/>
      <c r="P42" s="7"/>
      <c r="Q42" s="7"/>
      <c r="R42" s="7"/>
      <c r="S42" s="7"/>
      <c r="T42" s="8"/>
      <c r="W42" s="6" t="s">
        <v>39</v>
      </c>
      <c r="X42" s="7"/>
      <c r="Y42" s="7"/>
      <c r="Z42" s="7"/>
      <c r="AA42" s="7"/>
      <c r="AB42" s="7"/>
      <c r="AC42" s="8"/>
      <c r="BP42">
        <v>37</v>
      </c>
      <c r="BQ42" t="s">
        <v>96</v>
      </c>
    </row>
    <row r="43" spans="6:69" x14ac:dyDescent="0.35">
      <c r="F43" t="s">
        <v>90</v>
      </c>
      <c r="I43" t="s">
        <v>13</v>
      </c>
      <c r="L43" t="s">
        <v>119</v>
      </c>
      <c r="N43" s="10" t="s">
        <v>1</v>
      </c>
      <c r="O43" s="11">
        <v>2020</v>
      </c>
      <c r="P43" s="11">
        <v>2021</v>
      </c>
      <c r="Q43" s="11">
        <v>2022</v>
      </c>
      <c r="R43" s="11">
        <v>2023</v>
      </c>
      <c r="S43" s="11">
        <v>2024</v>
      </c>
      <c r="T43" s="12">
        <v>2025</v>
      </c>
      <c r="W43" s="10" t="s">
        <v>1</v>
      </c>
      <c r="X43" s="11">
        <v>2020</v>
      </c>
      <c r="Y43" s="11">
        <v>2021</v>
      </c>
      <c r="Z43" s="11">
        <v>2022</v>
      </c>
      <c r="AA43" s="11">
        <v>2023</v>
      </c>
      <c r="AB43" s="11">
        <v>2024</v>
      </c>
      <c r="AC43" s="12">
        <v>2025</v>
      </c>
      <c r="BP43">
        <v>38</v>
      </c>
      <c r="BQ43" t="s">
        <v>97</v>
      </c>
    </row>
    <row r="44" spans="6:69" x14ac:dyDescent="0.35">
      <c r="F44" t="s">
        <v>91</v>
      </c>
      <c r="I44">
        <v>1</v>
      </c>
      <c r="J44" s="5" t="s">
        <v>10</v>
      </c>
      <c r="K44" s="5"/>
      <c r="L44" t="str">
        <f>L4&amp;" "&amp;N31</f>
        <v>Euro Area Inflation</v>
      </c>
      <c r="N44">
        <f>Q36</f>
        <v>1</v>
      </c>
      <c r="O44" s="18" t="e">
        <f t="shared" ref="O44:T44" si="18">R36</f>
        <v>#REF!</v>
      </c>
      <c r="P44" s="18" t="e">
        <f t="shared" si="18"/>
        <v>#REF!</v>
      </c>
      <c r="Q44" s="18" t="e">
        <f t="shared" si="18"/>
        <v>#REF!</v>
      </c>
      <c r="R44" s="18" t="e">
        <f t="shared" si="18"/>
        <v>#REF!</v>
      </c>
      <c r="S44" s="18" t="e">
        <f t="shared" si="18"/>
        <v>#REF!</v>
      </c>
      <c r="T44" s="18" t="e">
        <f t="shared" si="18"/>
        <v>#REF!</v>
      </c>
      <c r="W44" t="e">
        <f>IF(X44=FALSE," ","Base")</f>
        <v>#REF!</v>
      </c>
      <c r="X44" s="18" t="e">
        <f t="shared" ref="X44" si="19">IF($D$7=TRUE,O44,NA())</f>
        <v>#REF!</v>
      </c>
      <c r="Y44" s="18" t="e">
        <f t="shared" ref="Y44" si="20">IF($D$7=TRUE,P44,NA())</f>
        <v>#REF!</v>
      </c>
      <c r="Z44" s="18" t="e">
        <f t="shared" ref="Z44" si="21">IF($D$7=TRUE,Q44,NA())</f>
        <v>#REF!</v>
      </c>
      <c r="AA44" s="18" t="e">
        <f t="shared" ref="AA44" si="22">IF($D$7=TRUE,R44,NA())</f>
        <v>#REF!</v>
      </c>
      <c r="AB44" s="18" t="e">
        <f t="shared" ref="AB44" si="23">IF($D$7=TRUE,S44,NA())</f>
        <v>#REF!</v>
      </c>
      <c r="AC44" s="18" t="e">
        <f t="shared" ref="AC44" si="24">IF($D$7=TRUE,T44,NA())</f>
        <v>#REF!</v>
      </c>
      <c r="BP44">
        <v>39</v>
      </c>
      <c r="BQ44" t="s">
        <v>98</v>
      </c>
    </row>
    <row r="45" spans="6:69" x14ac:dyDescent="0.35">
      <c r="F45" t="s">
        <v>92</v>
      </c>
      <c r="I45">
        <v>2</v>
      </c>
      <c r="J45" s="5" t="s">
        <v>12</v>
      </c>
      <c r="K45" s="5"/>
      <c r="N45">
        <f>Y36</f>
        <v>1</v>
      </c>
      <c r="O45" s="18" t="e">
        <f t="shared" ref="O45:T45" si="25">Z36</f>
        <v>#REF!</v>
      </c>
      <c r="P45" s="18" t="e">
        <f t="shared" si="25"/>
        <v>#REF!</v>
      </c>
      <c r="Q45" s="18" t="e">
        <f t="shared" si="25"/>
        <v>#REF!</v>
      </c>
      <c r="R45" s="18" t="e">
        <f t="shared" si="25"/>
        <v>#REF!</v>
      </c>
      <c r="S45" s="18" t="e">
        <f t="shared" si="25"/>
        <v>#REF!</v>
      </c>
      <c r="T45" s="18" t="e">
        <f t="shared" si="25"/>
        <v>#REF!</v>
      </c>
      <c r="W45" t="e">
        <f>IF(X45=FALSE," ","Pessimistic")</f>
        <v>#REF!</v>
      </c>
      <c r="X45" s="18" t="e">
        <f t="shared" ref="X45" si="26">IF($D$8=TRUE,O45,NA())</f>
        <v>#REF!</v>
      </c>
      <c r="Y45" s="18" t="e">
        <f t="shared" ref="Y45" si="27">IF($D$8=TRUE,P45,NA())</f>
        <v>#REF!</v>
      </c>
      <c r="Z45" s="18" t="e">
        <f t="shared" ref="Z45" si="28">IF($D$8=TRUE,Q45,NA())</f>
        <v>#REF!</v>
      </c>
      <c r="AA45" s="18" t="e">
        <f t="shared" ref="AA45" si="29">IF($D$8=TRUE,R45,NA())</f>
        <v>#REF!</v>
      </c>
      <c r="AB45" s="18" t="e">
        <f t="shared" ref="AB45" si="30">IF($D$8=TRUE,S45,NA())</f>
        <v>#REF!</v>
      </c>
      <c r="AC45" s="18" t="e">
        <f t="shared" ref="AC45" si="31">IF($D$8=TRUE,T45,NA())</f>
        <v>#REF!</v>
      </c>
      <c r="BP45">
        <v>40</v>
      </c>
      <c r="BQ45" t="s">
        <v>99</v>
      </c>
    </row>
    <row r="46" spans="6:69" x14ac:dyDescent="0.35">
      <c r="F46" t="s">
        <v>93</v>
      </c>
      <c r="I46">
        <v>3</v>
      </c>
      <c r="J46" s="5" t="s">
        <v>11</v>
      </c>
      <c r="K46" s="5"/>
      <c r="N46" s="41">
        <f>AG36</f>
        <v>1</v>
      </c>
      <c r="O46" s="18" t="e">
        <f t="shared" ref="O46:T46" si="32">AJ36</f>
        <v>#REF!</v>
      </c>
      <c r="P46" s="18" t="e">
        <f t="shared" si="32"/>
        <v>#REF!</v>
      </c>
      <c r="Q46" s="18" t="e">
        <f t="shared" si="32"/>
        <v>#REF!</v>
      </c>
      <c r="R46" s="18" t="e">
        <f t="shared" si="32"/>
        <v>#REF!</v>
      </c>
      <c r="S46" s="18" t="e">
        <f t="shared" si="32"/>
        <v>#REF!</v>
      </c>
      <c r="T46" s="18" t="e">
        <f t="shared" si="32"/>
        <v>#REF!</v>
      </c>
      <c r="W46" t="e">
        <f>IF(X46=FALSE," ","Optimistic")</f>
        <v>#N/A</v>
      </c>
      <c r="X46" s="18" t="e">
        <f t="shared" ref="X46" si="33">IF($D$9=TRUE,O46,NA())</f>
        <v>#N/A</v>
      </c>
      <c r="Y46" s="18" t="e">
        <f t="shared" ref="Y46" si="34">IF($D$9=TRUE,P46,NA())</f>
        <v>#N/A</v>
      </c>
      <c r="Z46" s="18" t="e">
        <f t="shared" ref="Z46" si="35">IF($D$9=TRUE,Q46,NA())</f>
        <v>#N/A</v>
      </c>
      <c r="AA46" s="18" t="e">
        <f t="shared" ref="AA46" si="36">IF($D$9=TRUE,R46,NA())</f>
        <v>#N/A</v>
      </c>
      <c r="AB46" s="18" t="e">
        <f t="shared" ref="AB46" si="37">IF($D$9=TRUE,S46,NA())</f>
        <v>#N/A</v>
      </c>
      <c r="AC46" s="18" t="e">
        <f t="shared" ref="AC46" si="38">IF($D$9=TRUE,T46,NA())</f>
        <v>#N/A</v>
      </c>
      <c r="BP46">
        <v>41</v>
      </c>
      <c r="BQ46" t="s">
        <v>100</v>
      </c>
    </row>
    <row r="47" spans="6:69" x14ac:dyDescent="0.35">
      <c r="F47" t="s">
        <v>94</v>
      </c>
      <c r="BP47">
        <v>42</v>
      </c>
      <c r="BQ47" t="s">
        <v>101</v>
      </c>
    </row>
    <row r="48" spans="6:69" x14ac:dyDescent="0.35">
      <c r="F48" t="s">
        <v>95</v>
      </c>
      <c r="BP48">
        <v>43</v>
      </c>
      <c r="BQ48" t="s">
        <v>102</v>
      </c>
    </row>
    <row r="49" spans="6:69" x14ac:dyDescent="0.35">
      <c r="F49" t="s">
        <v>96</v>
      </c>
      <c r="BP49">
        <v>44</v>
      </c>
      <c r="BQ49" t="s">
        <v>103</v>
      </c>
    </row>
    <row r="50" spans="6:69" x14ac:dyDescent="0.35">
      <c r="F50" t="s">
        <v>97</v>
      </c>
      <c r="BP50">
        <v>45</v>
      </c>
      <c r="BQ50" t="s">
        <v>104</v>
      </c>
    </row>
    <row r="51" spans="6:69" x14ac:dyDescent="0.35">
      <c r="F51" t="s">
        <v>98</v>
      </c>
      <c r="AV51" s="50"/>
      <c r="AW51" s="50"/>
      <c r="AX51" s="50"/>
      <c r="AY51" s="50"/>
      <c r="AZ51" s="50"/>
      <c r="BA51" s="50"/>
      <c r="BP51">
        <v>46</v>
      </c>
      <c r="BQ51" t="s">
        <v>105</v>
      </c>
    </row>
    <row r="52" spans="6:69" x14ac:dyDescent="0.35">
      <c r="F52" t="s">
        <v>99</v>
      </c>
      <c r="L52" t="s">
        <v>114</v>
      </c>
      <c r="BP52">
        <v>47</v>
      </c>
      <c r="BQ52" t="s">
        <v>106</v>
      </c>
    </row>
    <row r="53" spans="6:69" x14ac:dyDescent="0.35">
      <c r="F53" t="s">
        <v>100</v>
      </c>
      <c r="L53" t="str">
        <f>L4&amp;" "&amp;N54</f>
        <v>Euro Area Unemployment</v>
      </c>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BP53">
        <v>48</v>
      </c>
      <c r="BQ53" t="s">
        <v>107</v>
      </c>
    </row>
    <row r="54" spans="6:69" x14ac:dyDescent="0.35">
      <c r="F54" t="s">
        <v>101</v>
      </c>
      <c r="N54" t="s">
        <v>8</v>
      </c>
      <c r="BP54">
        <v>49</v>
      </c>
      <c r="BQ54" t="s">
        <v>108</v>
      </c>
    </row>
    <row r="55" spans="6:69" x14ac:dyDescent="0.35">
      <c r="F55" t="s">
        <v>102</v>
      </c>
      <c r="N55" s="20" t="s">
        <v>3</v>
      </c>
      <c r="O55" s="20"/>
      <c r="Q55" t="s">
        <v>118</v>
      </c>
      <c r="Y55" t="s">
        <v>116</v>
      </c>
      <c r="AG55" t="s">
        <v>115</v>
      </c>
    </row>
    <row r="56" spans="6:69" x14ac:dyDescent="0.35">
      <c r="F56" t="s">
        <v>103</v>
      </c>
      <c r="N56" s="20" t="s">
        <v>1</v>
      </c>
      <c r="O56" s="20">
        <f>D4</f>
        <v>1</v>
      </c>
      <c r="Q56" s="20" t="s">
        <v>8</v>
      </c>
      <c r="R56" s="20"/>
      <c r="S56" t="s">
        <v>38</v>
      </c>
      <c r="T56">
        <v>1</v>
      </c>
      <c r="Y56" s="20" t="s">
        <v>8</v>
      </c>
      <c r="Z56" s="20"/>
      <c r="AA56" t="s">
        <v>38</v>
      </c>
      <c r="AB56">
        <v>2</v>
      </c>
      <c r="AG56" s="20" t="s">
        <v>8</v>
      </c>
      <c r="AH56" s="20"/>
      <c r="AI56" s="20"/>
      <c r="AJ56" s="20"/>
      <c r="AK56" t="s">
        <v>38</v>
      </c>
      <c r="AL56">
        <v>3</v>
      </c>
    </row>
    <row r="57" spans="6:69" x14ac:dyDescent="0.35">
      <c r="F57" t="s">
        <v>104</v>
      </c>
      <c r="N57" s="20" t="s">
        <v>38</v>
      </c>
      <c r="O57" s="20"/>
      <c r="Q57" s="6" t="s">
        <v>36</v>
      </c>
      <c r="R57" s="7"/>
      <c r="S57" s="7"/>
      <c r="T57" s="7"/>
      <c r="U57" s="7"/>
      <c r="V57" s="7"/>
      <c r="W57" s="8"/>
      <c r="Y57" s="6" t="s">
        <v>36</v>
      </c>
      <c r="Z57" s="7"/>
      <c r="AA57" s="7"/>
      <c r="AB57" s="7"/>
      <c r="AC57" s="7"/>
      <c r="AD57" s="7"/>
      <c r="AE57" s="8"/>
      <c r="AG57" s="6" t="s">
        <v>36</v>
      </c>
      <c r="AH57" s="7"/>
      <c r="AI57" s="7"/>
      <c r="AJ57" s="7"/>
      <c r="AK57" s="7"/>
      <c r="AL57" s="7"/>
      <c r="AM57" s="7"/>
      <c r="AN57" s="7"/>
      <c r="AO57" s="8"/>
    </row>
    <row r="58" spans="6:69" x14ac:dyDescent="0.35">
      <c r="F58" t="s">
        <v>105</v>
      </c>
      <c r="Q58" s="10" t="s">
        <v>1</v>
      </c>
      <c r="R58" s="11">
        <v>2020</v>
      </c>
      <c r="S58" s="11">
        <v>2021</v>
      </c>
      <c r="T58" s="11">
        <v>2022</v>
      </c>
      <c r="U58" s="11">
        <v>2023</v>
      </c>
      <c r="V58" s="11">
        <v>2024</v>
      </c>
      <c r="W58" s="12">
        <v>2025</v>
      </c>
      <c r="Y58" s="10" t="s">
        <v>1</v>
      </c>
      <c r="Z58" s="11">
        <v>2020</v>
      </c>
      <c r="AA58" s="11">
        <v>2021</v>
      </c>
      <c r="AB58" s="11">
        <v>2022</v>
      </c>
      <c r="AC58" s="11">
        <v>2023</v>
      </c>
      <c r="AD58" s="11">
        <v>2024</v>
      </c>
      <c r="AE58" s="12">
        <v>2025</v>
      </c>
      <c r="AG58" s="10" t="s">
        <v>1</v>
      </c>
      <c r="AH58" s="102"/>
      <c r="AI58" s="102"/>
      <c r="AJ58" s="11">
        <v>2020</v>
      </c>
      <c r="AK58" s="11">
        <v>2021</v>
      </c>
      <c r="AL58" s="11">
        <v>2022</v>
      </c>
      <c r="AM58" s="11">
        <v>2023</v>
      </c>
      <c r="AN58" s="11">
        <v>2024</v>
      </c>
      <c r="AO58" s="12">
        <v>2025</v>
      </c>
    </row>
    <row r="59" spans="6:69" x14ac:dyDescent="0.35">
      <c r="F59" t="s">
        <v>106</v>
      </c>
      <c r="Q59" s="21">
        <f>O56</f>
        <v>1</v>
      </c>
      <c r="R59" s="18" t="e">
        <f>INDEX(#REF!,MATCH($D$4,#REF!,0))</f>
        <v>#REF!</v>
      </c>
      <c r="S59" s="18" t="e">
        <f>INDEX(#REF!,MATCH($D$4,#REF!,0))</f>
        <v>#REF!</v>
      </c>
      <c r="T59" s="18" t="e">
        <f>INDEX(#REF!,MATCH($D$4,#REF!,0))</f>
        <v>#REF!</v>
      </c>
      <c r="U59" s="18" t="e">
        <f>INDEX(#REF!,MATCH($D$4,#REF!,0))</f>
        <v>#REF!</v>
      </c>
      <c r="V59" s="18" t="e">
        <f>INDEX(#REF!,MATCH($D$4,#REF!,0))</f>
        <v>#REF!</v>
      </c>
      <c r="W59" s="18" t="e">
        <f>INDEX(#REF!,MATCH($D$4,#REF!,0))</f>
        <v>#REF!</v>
      </c>
      <c r="Y59" s="21">
        <f>O56</f>
        <v>1</v>
      </c>
      <c r="Z59" s="18"/>
      <c r="AA59" s="18" t="e">
        <f>INDEX(#REF!,MATCH($D$4,#REF!,0))</f>
        <v>#REF!</v>
      </c>
      <c r="AB59" s="18" t="e">
        <f>INDEX(#REF!,MATCH($D$4,#REF!,0))</f>
        <v>#REF!</v>
      </c>
      <c r="AC59" s="18" t="e">
        <f>INDEX(#REF!,MATCH($D$4,#REF!,0))</f>
        <v>#REF!</v>
      </c>
      <c r="AD59" s="18" t="e">
        <f>INDEX(#REF!,MATCH($D$4,#REF!,0))</f>
        <v>#REF!</v>
      </c>
      <c r="AE59" s="18" t="e">
        <f>INDEX(#REF!,MATCH($D$4,#REF!,0))</f>
        <v>#REF!</v>
      </c>
      <c r="AG59" s="21">
        <f>O56</f>
        <v>1</v>
      </c>
      <c r="AH59" s="21"/>
      <c r="AI59" s="21"/>
      <c r="AJ59" s="18"/>
      <c r="AK59" s="18" t="e">
        <f>INDEX(#REF!,MATCH($D$4,#REF!,0))</f>
        <v>#REF!</v>
      </c>
      <c r="AL59" s="18" t="e">
        <f>INDEX(#REF!,MATCH($D$4,#REF!,0))</f>
        <v>#REF!</v>
      </c>
      <c r="AM59" s="18" t="e">
        <f>INDEX(#REF!,MATCH($D$4,#REF!,0))</f>
        <v>#REF!</v>
      </c>
      <c r="AN59" s="18" t="e">
        <f>INDEX(#REF!,MATCH($D$4,#REF!,0))</f>
        <v>#REF!</v>
      </c>
      <c r="AO59" s="18" t="e">
        <f>INDEX(#REF!,MATCH($D$4,#REF!,0))</f>
        <v>#REF!</v>
      </c>
    </row>
    <row r="60" spans="6:69" x14ac:dyDescent="0.35">
      <c r="F60" t="s">
        <v>107</v>
      </c>
    </row>
    <row r="61" spans="6:69" x14ac:dyDescent="0.35">
      <c r="F61" t="s">
        <v>108</v>
      </c>
    </row>
    <row r="62" spans="6:69" x14ac:dyDescent="0.35">
      <c r="N62" t="s">
        <v>43</v>
      </c>
    </row>
    <row r="63" spans="6:69" x14ac:dyDescent="0.35">
      <c r="N63" s="19" t="s">
        <v>42</v>
      </c>
      <c r="W63" s="19" t="s">
        <v>117</v>
      </c>
    </row>
    <row r="64" spans="6:69" x14ac:dyDescent="0.35">
      <c r="N64" s="6" t="s">
        <v>39</v>
      </c>
      <c r="O64" s="7"/>
      <c r="P64" s="7"/>
      <c r="Q64" s="7"/>
      <c r="R64" s="7"/>
      <c r="S64" s="7"/>
      <c r="T64" s="8"/>
      <c r="W64" s="6" t="s">
        <v>39</v>
      </c>
      <c r="X64" s="7"/>
      <c r="Y64" s="7"/>
      <c r="Z64" s="7"/>
      <c r="AA64" s="7"/>
      <c r="AB64" s="7"/>
      <c r="AC64" s="8"/>
    </row>
    <row r="65" spans="14:29" x14ac:dyDescent="0.35">
      <c r="N65" s="10" t="s">
        <v>1</v>
      </c>
      <c r="O65" s="11">
        <v>2020</v>
      </c>
      <c r="P65" s="11">
        <v>2021</v>
      </c>
      <c r="Q65" s="11">
        <v>2022</v>
      </c>
      <c r="R65" s="11">
        <v>2023</v>
      </c>
      <c r="S65" s="11">
        <v>2024</v>
      </c>
      <c r="T65" s="12">
        <v>2025</v>
      </c>
      <c r="W65" s="10" t="s">
        <v>1</v>
      </c>
      <c r="X65" s="11">
        <v>2020</v>
      </c>
      <c r="Y65" s="11">
        <v>2021</v>
      </c>
      <c r="Z65" s="11">
        <v>2022</v>
      </c>
      <c r="AA65" s="11">
        <v>2023</v>
      </c>
      <c r="AB65" s="11">
        <v>2024</v>
      </c>
      <c r="AC65" s="12">
        <v>2025</v>
      </c>
    </row>
    <row r="66" spans="14:29" x14ac:dyDescent="0.35">
      <c r="N66">
        <f t="shared" ref="N66:T66" si="39">Q59</f>
        <v>1</v>
      </c>
      <c r="O66" s="18" t="e">
        <f t="shared" si="39"/>
        <v>#REF!</v>
      </c>
      <c r="P66" s="18" t="e">
        <f t="shared" si="39"/>
        <v>#REF!</v>
      </c>
      <c r="Q66" s="18" t="e">
        <f t="shared" si="39"/>
        <v>#REF!</v>
      </c>
      <c r="R66" s="18" t="e">
        <f t="shared" si="39"/>
        <v>#REF!</v>
      </c>
      <c r="S66" s="18" t="e">
        <f t="shared" si="39"/>
        <v>#REF!</v>
      </c>
      <c r="T66" s="18" t="e">
        <f t="shared" si="39"/>
        <v>#REF!</v>
      </c>
      <c r="W66" t="e">
        <f>IF(X66=FALSE," ","Base")</f>
        <v>#REF!</v>
      </c>
      <c r="X66" s="18" t="e">
        <f t="shared" ref="X66" si="40">IF($D$7=TRUE,O66,NA())</f>
        <v>#REF!</v>
      </c>
      <c r="Y66" s="18" t="e">
        <f t="shared" ref="Y66" si="41">IF($D$7=TRUE,P66,NA())</f>
        <v>#REF!</v>
      </c>
      <c r="Z66" s="18" t="e">
        <f t="shared" ref="Z66" si="42">IF($D$7=TRUE,Q66,NA())</f>
        <v>#REF!</v>
      </c>
      <c r="AA66" s="18" t="e">
        <f t="shared" ref="AA66" si="43">IF($D$7=TRUE,R66,NA())</f>
        <v>#REF!</v>
      </c>
      <c r="AB66" s="18" t="e">
        <f t="shared" ref="AB66" si="44">IF($D$7=TRUE,S66,NA())</f>
        <v>#REF!</v>
      </c>
      <c r="AC66" s="18" t="e">
        <f t="shared" ref="AC66" si="45">IF($D$7=TRUE,T66,NA())</f>
        <v>#REF!</v>
      </c>
    </row>
    <row r="67" spans="14:29" x14ac:dyDescent="0.35">
      <c r="N67">
        <f t="shared" ref="N67:T67" si="46">Y59</f>
        <v>1</v>
      </c>
      <c r="O67" s="18">
        <f t="shared" si="46"/>
        <v>0</v>
      </c>
      <c r="P67" s="18" t="e">
        <f t="shared" si="46"/>
        <v>#REF!</v>
      </c>
      <c r="Q67" s="18" t="e">
        <f t="shared" si="46"/>
        <v>#REF!</v>
      </c>
      <c r="R67" s="18" t="e">
        <f t="shared" si="46"/>
        <v>#REF!</v>
      </c>
      <c r="S67" s="18" t="e">
        <f t="shared" si="46"/>
        <v>#REF!</v>
      </c>
      <c r="T67" s="18" t="e">
        <f t="shared" si="46"/>
        <v>#REF!</v>
      </c>
      <c r="W67" t="str">
        <f>IF(X67=FALSE," ","Pessimistic")</f>
        <v>Pessimistic</v>
      </c>
      <c r="X67" s="18">
        <f t="shared" ref="X67" si="47">IF($D$8=TRUE,O67,NA())</f>
        <v>0</v>
      </c>
      <c r="Y67" s="18" t="e">
        <f t="shared" ref="Y67" si="48">IF($D$8=TRUE,P67,NA())</f>
        <v>#REF!</v>
      </c>
      <c r="Z67" s="18" t="e">
        <f t="shared" ref="Z67" si="49">IF($D$8=TRUE,Q67,NA())</f>
        <v>#REF!</v>
      </c>
      <c r="AA67" s="18" t="e">
        <f t="shared" ref="AA67" si="50">IF($D$8=TRUE,R67,NA())</f>
        <v>#REF!</v>
      </c>
      <c r="AB67" s="18" t="e">
        <f t="shared" ref="AB67" si="51">IF($D$8=TRUE,S67,NA())</f>
        <v>#REF!</v>
      </c>
      <c r="AC67" s="18" t="e">
        <f t="shared" ref="AC67" si="52">IF($D$8=TRUE,T67,NA())</f>
        <v>#REF!</v>
      </c>
    </row>
    <row r="68" spans="14:29" x14ac:dyDescent="0.35">
      <c r="N68" s="41">
        <f t="shared" ref="N68" si="53">AG59</f>
        <v>1</v>
      </c>
      <c r="O68" s="18">
        <f t="shared" ref="O68:T68" si="54">AJ59</f>
        <v>0</v>
      </c>
      <c r="P68" s="18" t="e">
        <f t="shared" si="54"/>
        <v>#REF!</v>
      </c>
      <c r="Q68" s="18" t="e">
        <f t="shared" si="54"/>
        <v>#REF!</v>
      </c>
      <c r="R68" s="18" t="e">
        <f t="shared" si="54"/>
        <v>#REF!</v>
      </c>
      <c r="S68" s="18" t="e">
        <f t="shared" si="54"/>
        <v>#REF!</v>
      </c>
      <c r="T68" s="18" t="e">
        <f t="shared" si="54"/>
        <v>#REF!</v>
      </c>
      <c r="W68" t="e">
        <f>IF(X68=FALSE," ","Optimistic")</f>
        <v>#N/A</v>
      </c>
      <c r="X68" s="18" t="e">
        <f t="shared" ref="X68" si="55">IF($D$9=TRUE,O68,NA())</f>
        <v>#N/A</v>
      </c>
      <c r="Y68" s="18" t="e">
        <f t="shared" ref="Y68" si="56">IF($D$9=TRUE,P68,NA())</f>
        <v>#N/A</v>
      </c>
      <c r="Z68" s="18" t="e">
        <f t="shared" ref="Z68" si="57">IF($D$9=TRUE,Q68,NA())</f>
        <v>#N/A</v>
      </c>
      <c r="AA68" s="18" t="e">
        <f t="shared" ref="AA68" si="58">IF($D$9=TRUE,R68,NA())</f>
        <v>#N/A</v>
      </c>
      <c r="AB68" s="18" t="e">
        <f t="shared" ref="AB68" si="59">IF($D$9=TRUE,S68,NA())</f>
        <v>#N/A</v>
      </c>
      <c r="AC68" s="18" t="e">
        <f t="shared" ref="AC68" si="60">IF($D$9=TRUE,T68,NA())</f>
        <v>#N/A</v>
      </c>
    </row>
  </sheetData>
  <mergeCells count="1">
    <mergeCell ref="I3:J3"/>
  </mergeCells>
  <pageMargins left="0.7" right="0.7" top="0.78740157499999996" bottom="0.78740157499999996" header="0.3" footer="0.3"/>
  <pageSetup paperSize="9" orientation="portrait" verticalDpi="0" r:id="rId1"/>
  <headerFooter>
    <oddFooter>&amp;C&amp;7&amp;B&amp;"Arial"Document Classification: KPMG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4248-6CE3-4BFA-931C-7A7F4BB1E9B1}">
  <sheetPr codeName="Tabelle4"/>
  <dimension ref="B2:AS70"/>
  <sheetViews>
    <sheetView topLeftCell="B1" zoomScale="80" zoomScaleNormal="80" workbookViewId="0">
      <selection activeCell="C10" sqref="C10"/>
    </sheetView>
  </sheetViews>
  <sheetFormatPr baseColWidth="10" defaultColWidth="11.453125" defaultRowHeight="14.5" x14ac:dyDescent="0.35"/>
  <cols>
    <col min="1" max="1" width="4.1796875" customWidth="1"/>
    <col min="3" max="3" width="13.1796875" bestFit="1" customWidth="1"/>
    <col min="4" max="4" width="16.1796875" bestFit="1" customWidth="1"/>
    <col min="5" max="5" width="17.7265625" bestFit="1" customWidth="1"/>
    <col min="6" max="6" width="23.81640625" customWidth="1"/>
    <col min="8" max="8" width="6.54296875" customWidth="1"/>
    <col min="10" max="10" width="15.81640625" customWidth="1"/>
    <col min="11" max="11" width="7.54296875" customWidth="1"/>
    <col min="12" max="12" width="19.54296875" customWidth="1"/>
    <col min="13" max="13" width="8.1796875" customWidth="1"/>
  </cols>
  <sheetData>
    <row r="2" spans="2:43" ht="29" x14ac:dyDescent="0.35">
      <c r="B2" s="1" t="s">
        <v>0</v>
      </c>
      <c r="C2" s="2"/>
      <c r="D2" s="2"/>
      <c r="E2" s="2"/>
      <c r="F2" s="2"/>
      <c r="G2" s="2"/>
      <c r="L2" s="27" t="str">
        <f>L4&amp;" "&amp;L5</f>
        <v>Euro Area Base Scenario</v>
      </c>
      <c r="N2" s="1" t="s">
        <v>31</v>
      </c>
      <c r="O2" s="1"/>
      <c r="P2" s="1"/>
      <c r="Q2" s="1"/>
      <c r="Y2" s="94"/>
      <c r="Z2" s="94"/>
      <c r="AA2" s="94"/>
      <c r="AB2" s="94"/>
      <c r="AC2" s="94"/>
      <c r="AD2" s="94"/>
      <c r="AE2" s="94"/>
      <c r="AF2" s="94"/>
      <c r="AG2" s="94"/>
      <c r="AH2" s="94"/>
      <c r="AI2" s="94"/>
      <c r="AJ2" s="94"/>
      <c r="AK2" s="94"/>
      <c r="AL2" s="94"/>
      <c r="AM2" s="94"/>
      <c r="AN2" s="94"/>
      <c r="AO2" s="94"/>
      <c r="AP2" s="94"/>
      <c r="AQ2" s="94"/>
    </row>
    <row r="3" spans="2:43" x14ac:dyDescent="0.35">
      <c r="I3" s="132" t="s">
        <v>14</v>
      </c>
      <c r="J3" s="132"/>
      <c r="K3" s="87"/>
      <c r="L3" s="19" t="s">
        <v>52</v>
      </c>
      <c r="N3" t="s">
        <v>7</v>
      </c>
      <c r="Y3" s="94"/>
      <c r="Z3" s="94"/>
      <c r="AA3" s="94"/>
      <c r="AB3" s="94"/>
      <c r="AC3" s="94"/>
      <c r="AD3" s="94"/>
      <c r="AE3" s="94"/>
      <c r="AF3" s="94"/>
      <c r="AG3" s="94"/>
      <c r="AH3" s="94"/>
      <c r="AI3" s="94"/>
      <c r="AJ3" s="94"/>
      <c r="AK3" s="94"/>
      <c r="AL3" s="94"/>
      <c r="AM3" s="94"/>
      <c r="AN3" s="94"/>
      <c r="AO3" s="94"/>
      <c r="AP3" s="94"/>
      <c r="AQ3" s="94"/>
    </row>
    <row r="4" spans="2:43" x14ac:dyDescent="0.35">
      <c r="C4" s="3" t="s">
        <v>2</v>
      </c>
      <c r="D4" s="3">
        <v>1</v>
      </c>
      <c r="F4" s="3" t="s">
        <v>125</v>
      </c>
      <c r="G4" s="3" t="b">
        <v>1</v>
      </c>
      <c r="H4" s="114">
        <v>44834</v>
      </c>
      <c r="I4">
        <v>1</v>
      </c>
      <c r="J4" t="s">
        <v>139</v>
      </c>
      <c r="L4" t="str">
        <f>VLOOKUP(O5,I4:J37,2,FALSE)</f>
        <v>Euro Area</v>
      </c>
      <c r="N4" s="20" t="s">
        <v>3</v>
      </c>
      <c r="O4" s="20">
        <f>D5</f>
        <v>1</v>
      </c>
      <c r="Y4" s="94"/>
      <c r="Z4" s="94"/>
      <c r="AA4" s="94"/>
      <c r="AB4" s="94"/>
      <c r="AC4" s="94"/>
      <c r="AD4" s="94"/>
      <c r="AE4" s="94"/>
      <c r="AF4" s="94"/>
      <c r="AG4" s="94"/>
      <c r="AH4" s="94"/>
      <c r="AI4" s="94"/>
      <c r="AJ4" s="94"/>
      <c r="AK4" s="94"/>
      <c r="AL4" s="94"/>
      <c r="AM4" s="94"/>
      <c r="AN4" s="94"/>
      <c r="AO4" s="94"/>
      <c r="AP4" s="94"/>
      <c r="AQ4" s="94"/>
    </row>
    <row r="5" spans="2:43" x14ac:dyDescent="0.35">
      <c r="C5" s="3" t="s">
        <v>3</v>
      </c>
      <c r="D5" s="3">
        <v>1</v>
      </c>
      <c r="I5">
        <v>2</v>
      </c>
      <c r="J5" t="s">
        <v>15</v>
      </c>
      <c r="L5" t="str">
        <f>VLOOKUP(O6,I43:J45,2,FALSE)</f>
        <v>Base Scenario</v>
      </c>
      <c r="N5" s="20" t="s">
        <v>1</v>
      </c>
      <c r="O5" s="20">
        <f>D4</f>
        <v>1</v>
      </c>
      <c r="P5" s="18"/>
      <c r="Q5" s="20" t="s">
        <v>7</v>
      </c>
      <c r="R5" s="20">
        <v>1</v>
      </c>
      <c r="S5" t="s">
        <v>38</v>
      </c>
      <c r="T5">
        <v>1</v>
      </c>
      <c r="Y5" s="94"/>
      <c r="Z5" s="100"/>
      <c r="AA5" s="100"/>
      <c r="AB5" s="94"/>
      <c r="AC5" s="94"/>
      <c r="AD5" s="94"/>
      <c r="AE5" s="94"/>
      <c r="AF5" s="94"/>
      <c r="AG5" s="94"/>
      <c r="AH5" s="94"/>
      <c r="AI5" s="94"/>
      <c r="AJ5" s="94"/>
      <c r="AK5" s="94"/>
      <c r="AL5" s="94"/>
      <c r="AM5" s="94"/>
      <c r="AN5" s="94"/>
      <c r="AO5" s="94"/>
      <c r="AP5" s="94"/>
      <c r="AQ5" s="94"/>
    </row>
    <row r="6" spans="2:43" x14ac:dyDescent="0.35">
      <c r="C6" s="3" t="s">
        <v>4</v>
      </c>
      <c r="D6" s="3">
        <v>1</v>
      </c>
      <c r="I6">
        <v>3</v>
      </c>
      <c r="J6" t="s">
        <v>16</v>
      </c>
      <c r="N6" s="20" t="s">
        <v>38</v>
      </c>
      <c r="O6" s="20">
        <f>D6</f>
        <v>1</v>
      </c>
      <c r="P6" s="18"/>
      <c r="Q6" s="6"/>
      <c r="R6" s="7"/>
      <c r="S6" s="7"/>
      <c r="T6" s="7"/>
      <c r="U6" s="7"/>
      <c r="V6" s="7"/>
      <c r="W6" s="8"/>
      <c r="X6" s="8"/>
      <c r="Y6" s="8"/>
      <c r="Z6" s="95"/>
      <c r="AA6" s="95"/>
      <c r="AB6" s="95"/>
      <c r="AC6" s="95"/>
      <c r="AD6" s="95"/>
      <c r="AE6" s="95"/>
      <c r="AF6" s="95"/>
      <c r="AG6" s="94"/>
      <c r="AH6" s="94"/>
      <c r="AI6" s="94"/>
      <c r="AJ6" s="94"/>
      <c r="AK6" s="94"/>
      <c r="AL6" s="94"/>
      <c r="AM6" s="94"/>
      <c r="AN6" s="94"/>
      <c r="AO6" s="94"/>
      <c r="AP6" s="94"/>
      <c r="AQ6" s="94"/>
    </row>
    <row r="7" spans="2:43" x14ac:dyDescent="0.35">
      <c r="C7" s="3" t="s">
        <v>45</v>
      </c>
      <c r="D7" s="3" t="b">
        <v>1</v>
      </c>
      <c r="E7" t="s">
        <v>44</v>
      </c>
      <c r="I7">
        <v>4</v>
      </c>
      <c r="J7" t="s">
        <v>142</v>
      </c>
      <c r="L7" t="s">
        <v>53</v>
      </c>
      <c r="O7" s="18"/>
      <c r="P7" s="18"/>
      <c r="Q7" s="10" t="s">
        <v>1</v>
      </c>
      <c r="R7" s="11">
        <v>2020</v>
      </c>
      <c r="S7" s="11">
        <v>2021</v>
      </c>
      <c r="T7" s="11">
        <v>2022</v>
      </c>
      <c r="U7" s="11">
        <v>2023</v>
      </c>
      <c r="V7" s="11">
        <v>2024</v>
      </c>
      <c r="W7" s="12">
        <v>2025</v>
      </c>
      <c r="X7" s="24">
        <v>2026</v>
      </c>
      <c r="Y7" s="24">
        <v>2027</v>
      </c>
      <c r="Z7" s="96"/>
      <c r="AA7" s="97"/>
      <c r="AB7" s="97"/>
      <c r="AC7" s="97"/>
      <c r="AD7" s="97"/>
      <c r="AE7" s="97"/>
      <c r="AF7" s="97"/>
      <c r="AG7" s="94"/>
      <c r="AH7" s="94"/>
      <c r="AI7" s="94"/>
      <c r="AJ7" s="94"/>
      <c r="AK7" s="94"/>
      <c r="AL7" s="94"/>
      <c r="AM7" s="94"/>
      <c r="AN7" s="94"/>
      <c r="AO7" s="94"/>
      <c r="AP7" s="94"/>
      <c r="AQ7" s="94"/>
    </row>
    <row r="8" spans="2:43" x14ac:dyDescent="0.35">
      <c r="C8" s="3" t="s">
        <v>46</v>
      </c>
      <c r="D8" s="3" t="b">
        <v>1</v>
      </c>
      <c r="E8" t="s">
        <v>48</v>
      </c>
      <c r="I8">
        <v>5</v>
      </c>
      <c r="J8" t="s">
        <v>58</v>
      </c>
      <c r="L8" s="27" t="str">
        <f>L4&amp;" "&amp;"Inflation"</f>
        <v>Euro Area Inflation</v>
      </c>
      <c r="N8" s="18"/>
      <c r="O8" s="18"/>
      <c r="P8" s="18"/>
      <c r="Q8" s="21">
        <f>D4</f>
        <v>1</v>
      </c>
      <c r="R8" s="18">
        <f>INDEX(Input_Inflation!C5:C38,MATCH(Data_Inflation!$Q$8,Input_Inflation!$A$5:$A$38,0))</f>
        <v>0</v>
      </c>
      <c r="S8" s="18">
        <f>INDEX(Input_Inflation!D5:D38,MATCH(Data_Inflation!$Q$8,Input_Inflation!$A$5:$A$38,0))</f>
        <v>4.9640000000000004</v>
      </c>
      <c r="T8" s="18">
        <f>INDEX(Input_Inflation!E5:E38,MATCH(Data_Inflation!$Q$8,Input_Inflation!$A$5:$A$38,0))</f>
        <v>8.8390000000000004</v>
      </c>
      <c r="U8" s="18">
        <f>INDEX(Input_Inflation!F5:F38,MATCH(Data_Inflation!$Q$8,Input_Inflation!$A$5:$A$38,0))</f>
        <v>4.4690000000000003</v>
      </c>
      <c r="V8" s="18">
        <f>INDEX(Input_Inflation!G5:G38,MATCH(Data_Inflation!$Q$8,Input_Inflation!$A$5:$A$38,0))</f>
        <v>2.4159999999999999</v>
      </c>
      <c r="W8" s="18">
        <f>INDEX(Input_Inflation!H5:H38,MATCH(Data_Inflation!$Q$8,Input_Inflation!$A$5:$A$38,0))</f>
        <v>0</v>
      </c>
      <c r="X8" s="18">
        <f>INDEX(Input_Inflation!I5:I38,MATCH(Data_Inflation!$Q$8,Input_Inflation!$A$5:$A$38,0))</f>
        <v>0</v>
      </c>
      <c r="Y8" s="18">
        <f>INDEX(Input_Inflation!J5:J38,MATCH(Data_Inflation!$Q$8,Input_Inflation!$A$5:$A$38,0))</f>
        <v>0</v>
      </c>
      <c r="Z8" s="94"/>
      <c r="AA8" s="98"/>
      <c r="AB8" s="98"/>
      <c r="AC8" s="98"/>
      <c r="AD8" s="98"/>
      <c r="AE8" s="98"/>
      <c r="AF8" s="98"/>
      <c r="AG8" s="94"/>
      <c r="AH8" s="94"/>
      <c r="AI8" s="94"/>
      <c r="AJ8" s="94"/>
      <c r="AK8" s="94"/>
      <c r="AL8" s="94"/>
      <c r="AM8" s="94"/>
      <c r="AN8" s="94"/>
      <c r="AO8" s="94"/>
      <c r="AP8" s="94"/>
      <c r="AQ8" s="94"/>
    </row>
    <row r="9" spans="2:43" x14ac:dyDescent="0.35">
      <c r="C9" s="3" t="s">
        <v>47</v>
      </c>
      <c r="D9" s="3" t="b">
        <v>1</v>
      </c>
      <c r="E9" t="s">
        <v>51</v>
      </c>
      <c r="I9">
        <v>6</v>
      </c>
      <c r="J9" t="s">
        <v>17</v>
      </c>
      <c r="N9" s="18"/>
      <c r="O9" s="18"/>
      <c r="P9" s="98"/>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row>
    <row r="10" spans="2:43" x14ac:dyDescent="0.35">
      <c r="C10" s="3" t="s">
        <v>109</v>
      </c>
      <c r="D10" s="3">
        <v>8</v>
      </c>
      <c r="I10">
        <v>7</v>
      </c>
      <c r="J10" t="s">
        <v>143</v>
      </c>
      <c r="N10" s="18"/>
      <c r="O10" s="18"/>
      <c r="P10" s="98"/>
      <c r="Q10" s="6" t="s">
        <v>36</v>
      </c>
      <c r="R10" s="7"/>
      <c r="S10" s="7"/>
      <c r="T10" s="7"/>
      <c r="U10" s="7"/>
      <c r="V10" s="7"/>
      <c r="W10" s="8"/>
      <c r="X10" s="95"/>
      <c r="Y10" s="94"/>
      <c r="Z10" s="95"/>
      <c r="AA10" s="95"/>
      <c r="AB10" s="95"/>
      <c r="AC10" s="95"/>
      <c r="AD10" s="95"/>
      <c r="AE10" s="95"/>
      <c r="AF10" s="95"/>
      <c r="AG10" s="95"/>
      <c r="AH10" s="94"/>
      <c r="AI10" s="95"/>
      <c r="AJ10" s="95"/>
      <c r="AK10" s="95"/>
      <c r="AL10" s="95"/>
      <c r="AM10" s="95"/>
      <c r="AN10" s="95"/>
      <c r="AO10" s="95"/>
      <c r="AP10" s="95"/>
      <c r="AQ10" s="94"/>
    </row>
    <row r="11" spans="2:43" x14ac:dyDescent="0.35">
      <c r="C11" s="74" t="s">
        <v>123</v>
      </c>
      <c r="D11" t="b">
        <v>1</v>
      </c>
      <c r="E11" t="s">
        <v>123</v>
      </c>
      <c r="I11">
        <v>8</v>
      </c>
      <c r="J11" t="s">
        <v>129</v>
      </c>
      <c r="N11" s="18"/>
      <c r="O11" s="18"/>
      <c r="P11" s="98"/>
      <c r="Q11" s="10" t="s">
        <v>1</v>
      </c>
      <c r="R11" s="11">
        <v>2021</v>
      </c>
      <c r="S11" s="11">
        <v>2022</v>
      </c>
      <c r="T11" s="11">
        <v>2023</v>
      </c>
      <c r="U11" s="11">
        <v>2024</v>
      </c>
      <c r="V11" s="11"/>
      <c r="W11" s="11"/>
      <c r="X11" s="97"/>
      <c r="Y11" s="94"/>
      <c r="Z11" s="96"/>
      <c r="AA11" s="97"/>
      <c r="AB11" s="97"/>
      <c r="AC11" s="97"/>
      <c r="AD11" s="97"/>
      <c r="AE11" s="97"/>
      <c r="AF11" s="97"/>
      <c r="AG11" s="97"/>
      <c r="AH11" s="97"/>
      <c r="AI11" s="96"/>
      <c r="AJ11" s="97"/>
      <c r="AK11" s="97"/>
      <c r="AL11" s="97"/>
      <c r="AM11" s="97"/>
      <c r="AN11" s="97"/>
      <c r="AO11" s="97"/>
      <c r="AP11" s="97"/>
      <c r="AQ11" s="94"/>
    </row>
    <row r="12" spans="2:43" x14ac:dyDescent="0.35">
      <c r="B12" s="1" t="s">
        <v>5</v>
      </c>
      <c r="C12" s="2"/>
      <c r="D12" s="2"/>
      <c r="E12" s="2"/>
      <c r="F12" s="2"/>
      <c r="G12" s="2"/>
      <c r="I12">
        <v>9</v>
      </c>
      <c r="J12" t="s">
        <v>144</v>
      </c>
      <c r="N12" s="18"/>
      <c r="O12" s="18"/>
      <c r="P12" s="98"/>
      <c r="Q12" s="21">
        <f>D4</f>
        <v>1</v>
      </c>
      <c r="R12" s="18">
        <f>INDEX(Input_Inflation!D43:D76,MATCH($O$5,Input_Inflation!$A$43:$A$76,0))</f>
        <v>4.9640000000000004</v>
      </c>
      <c r="S12" s="18">
        <f>INDEX(Input_Inflation!E43:E76,MATCH($O$5,Input_Inflation!$A$43:$A$76,0))</f>
        <v>10.364780373831763</v>
      </c>
      <c r="T12" s="18">
        <f>INDEX(Input_Inflation!F43:F76,MATCH($O$5,Input_Inflation!$A$43:$A$76,0))</f>
        <v>6.8484915017848467</v>
      </c>
      <c r="U12" s="18">
        <f>INDEX(Input_Inflation!G43:G76,MATCH($O$5,Input_Inflation!$A$43:$A$76,0))</f>
        <v>4.6470325029811024</v>
      </c>
      <c r="V12" s="18"/>
      <c r="W12" s="18"/>
      <c r="X12" s="98"/>
      <c r="Y12" s="94"/>
      <c r="Z12" s="94"/>
      <c r="AA12" s="98"/>
      <c r="AB12" s="98"/>
      <c r="AC12" s="98"/>
      <c r="AD12" s="98"/>
      <c r="AE12" s="98"/>
      <c r="AF12" s="98"/>
      <c r="AG12" s="98"/>
      <c r="AH12" s="98"/>
      <c r="AI12" s="94"/>
      <c r="AJ12" s="98"/>
      <c r="AK12" s="98"/>
      <c r="AL12" s="98"/>
      <c r="AM12" s="98"/>
      <c r="AN12" s="98"/>
      <c r="AO12" s="98"/>
      <c r="AP12" s="98"/>
      <c r="AQ12" s="94"/>
    </row>
    <row r="13" spans="2:43" x14ac:dyDescent="0.35">
      <c r="C13" t="s">
        <v>139</v>
      </c>
      <c r="D13" s="4" t="s">
        <v>6</v>
      </c>
      <c r="E13" s="5" t="s">
        <v>10</v>
      </c>
      <c r="F13" t="s">
        <v>60</v>
      </c>
      <c r="G13" s="4"/>
      <c r="I13">
        <v>10</v>
      </c>
      <c r="J13" t="s">
        <v>130</v>
      </c>
      <c r="N13" t="s">
        <v>43</v>
      </c>
    </row>
    <row r="14" spans="2:43" x14ac:dyDescent="0.35">
      <c r="C14" t="s">
        <v>15</v>
      </c>
      <c r="D14" s="4" t="s">
        <v>7</v>
      </c>
      <c r="E14" s="5" t="s">
        <v>12</v>
      </c>
      <c r="F14" t="s">
        <v>61</v>
      </c>
      <c r="G14" s="4"/>
      <c r="I14">
        <v>11</v>
      </c>
      <c r="J14" t="s">
        <v>18</v>
      </c>
      <c r="N14" s="19" t="s">
        <v>42</v>
      </c>
      <c r="X14" s="72" t="s">
        <v>126</v>
      </c>
      <c r="Y14" s="73"/>
      <c r="Z14" s="73"/>
      <c r="AA14" s="73"/>
      <c r="AB14" s="73"/>
      <c r="AC14" s="73"/>
      <c r="AD14" s="73"/>
      <c r="AE14" s="73"/>
    </row>
    <row r="15" spans="2:43" x14ac:dyDescent="0.35">
      <c r="C15" t="s">
        <v>16</v>
      </c>
      <c r="D15" s="4" t="s">
        <v>8</v>
      </c>
      <c r="E15" s="5" t="s">
        <v>11</v>
      </c>
      <c r="F15" t="s">
        <v>62</v>
      </c>
      <c r="G15" s="4"/>
      <c r="I15">
        <v>12</v>
      </c>
      <c r="J15" t="s">
        <v>19</v>
      </c>
      <c r="N15" s="6" t="s">
        <v>7</v>
      </c>
      <c r="O15" s="7"/>
      <c r="P15" s="7"/>
      <c r="Q15" s="7"/>
      <c r="R15" s="7"/>
      <c r="S15" s="7"/>
      <c r="T15" s="8"/>
      <c r="U15" s="8"/>
      <c r="V15" s="8"/>
      <c r="X15" s="6"/>
      <c r="Y15" s="7"/>
      <c r="Z15" s="7"/>
      <c r="AA15" s="7"/>
      <c r="AB15" s="7"/>
      <c r="AC15" s="7"/>
      <c r="AD15" s="8"/>
      <c r="AE15" s="8"/>
      <c r="AF15" s="8"/>
    </row>
    <row r="16" spans="2:43" x14ac:dyDescent="0.35">
      <c r="C16" t="s">
        <v>142</v>
      </c>
      <c r="D16" s="4" t="s">
        <v>9</v>
      </c>
      <c r="E16" s="5"/>
      <c r="F16" t="s">
        <v>63</v>
      </c>
      <c r="G16" s="4"/>
      <c r="I16">
        <v>13</v>
      </c>
      <c r="J16" t="s">
        <v>131</v>
      </c>
      <c r="N16" s="10" t="s">
        <v>1</v>
      </c>
      <c r="O16" s="11">
        <v>2021</v>
      </c>
      <c r="P16" s="11">
        <v>2022</v>
      </c>
      <c r="Q16" s="11">
        <v>2023</v>
      </c>
      <c r="R16" s="11">
        <v>2024</v>
      </c>
      <c r="T16" s="12">
        <v>2025</v>
      </c>
      <c r="U16" s="24">
        <v>2026</v>
      </c>
      <c r="V16" s="24">
        <v>2027</v>
      </c>
      <c r="X16" s="10" t="s">
        <v>1</v>
      </c>
      <c r="Y16" s="11">
        <v>2021</v>
      </c>
      <c r="Z16" s="11">
        <v>2022</v>
      </c>
      <c r="AA16" s="11">
        <v>2023</v>
      </c>
      <c r="AB16" s="11">
        <v>2024</v>
      </c>
      <c r="AD16" s="12"/>
      <c r="AE16" s="24"/>
      <c r="AF16" s="24"/>
    </row>
    <row r="17" spans="3:45" x14ac:dyDescent="0.35">
      <c r="C17" t="s">
        <v>58</v>
      </c>
      <c r="D17" s="4"/>
      <c r="E17" s="5"/>
      <c r="F17" t="s">
        <v>64</v>
      </c>
      <c r="G17" s="4"/>
      <c r="I17">
        <v>14</v>
      </c>
      <c r="J17" t="s">
        <v>132</v>
      </c>
      <c r="N17">
        <f>O5</f>
        <v>1</v>
      </c>
      <c r="O17" s="18">
        <f>S8</f>
        <v>4.9640000000000004</v>
      </c>
      <c r="P17" s="18">
        <f>T8</f>
        <v>8.8390000000000004</v>
      </c>
      <c r="Q17" s="18">
        <f>U8</f>
        <v>4.4690000000000003</v>
      </c>
      <c r="R17" s="18">
        <f>V8</f>
        <v>2.4159999999999999</v>
      </c>
      <c r="T17" s="18">
        <f t="shared" ref="T17:V17" si="0">W8</f>
        <v>0</v>
      </c>
      <c r="U17" s="18">
        <f t="shared" si="0"/>
        <v>0</v>
      </c>
      <c r="V17" s="18">
        <f t="shared" si="0"/>
        <v>0</v>
      </c>
      <c r="X17" t="str">
        <f>IF(Y17=FALSE," ","Base")</f>
        <v>Base</v>
      </c>
      <c r="Y17" s="18">
        <f>IF($D$7=TRUE,O17,NA())</f>
        <v>4.9640000000000004</v>
      </c>
      <c r="Z17" s="18">
        <f>IF($D$7=TRUE,P17,NA())</f>
        <v>8.8390000000000004</v>
      </c>
      <c r="AA17" s="18">
        <f>IF($D$7=TRUE,Q17,NA())</f>
        <v>4.4690000000000003</v>
      </c>
      <c r="AB17" s="18">
        <f>IF($D$7=TRUE,R17,NA())</f>
        <v>2.4159999999999999</v>
      </c>
      <c r="AD17" s="18"/>
      <c r="AE17" s="18"/>
      <c r="AF17" s="18"/>
    </row>
    <row r="18" spans="3:45" x14ac:dyDescent="0.35">
      <c r="C18" t="s">
        <v>17</v>
      </c>
      <c r="D18" s="4"/>
      <c r="E18" s="5"/>
      <c r="F18" t="s">
        <v>65</v>
      </c>
      <c r="G18" s="4"/>
      <c r="I18">
        <v>15</v>
      </c>
      <c r="J18" t="s">
        <v>20</v>
      </c>
      <c r="N18">
        <f>O5</f>
        <v>1</v>
      </c>
      <c r="O18" s="18">
        <f>R12</f>
        <v>4.9640000000000004</v>
      </c>
      <c r="P18" s="18">
        <f t="shared" ref="P18:R18" si="1">S12</f>
        <v>10.364780373831763</v>
      </c>
      <c r="Q18" s="18">
        <f t="shared" si="1"/>
        <v>6.8484915017848467</v>
      </c>
      <c r="R18" s="18">
        <f t="shared" si="1"/>
        <v>4.6470325029811024</v>
      </c>
      <c r="S18" s="18"/>
      <c r="T18" s="18"/>
      <c r="X18" t="str">
        <f>IF(Y18=FALSE," ","Adverse")</f>
        <v>Adverse</v>
      </c>
      <c r="Y18" s="18">
        <f>IF($D$8=TRUE,O18,NA())</f>
        <v>4.9640000000000004</v>
      </c>
      <c r="Z18" s="18">
        <f>IF($D$8=TRUE,P18,NA())</f>
        <v>10.364780373831763</v>
      </c>
      <c r="AA18" s="18">
        <f>IF($D$8=TRUE,Q18,NA())</f>
        <v>6.8484915017848467</v>
      </c>
      <c r="AB18" s="18">
        <f>IF($D$8=TRUE,R18,NA())</f>
        <v>4.6470325029811024</v>
      </c>
      <c r="AC18" s="18"/>
    </row>
    <row r="19" spans="3:45" x14ac:dyDescent="0.35">
      <c r="C19" t="s">
        <v>143</v>
      </c>
      <c r="D19" s="4"/>
      <c r="E19" s="5"/>
      <c r="F19" t="s">
        <v>66</v>
      </c>
      <c r="G19" s="4"/>
      <c r="I19">
        <v>16</v>
      </c>
      <c r="J19" t="s">
        <v>133</v>
      </c>
      <c r="N19" s="41"/>
      <c r="O19" s="18"/>
      <c r="P19" s="18"/>
      <c r="Q19" s="18"/>
      <c r="R19" s="18"/>
      <c r="S19" s="18"/>
      <c r="T19" s="18"/>
      <c r="X19" s="18"/>
      <c r="Y19" s="18"/>
      <c r="Z19" s="18"/>
      <c r="AA19" s="18"/>
      <c r="AB19" s="18"/>
      <c r="AC19" s="18"/>
    </row>
    <row r="20" spans="3:45" x14ac:dyDescent="0.35">
      <c r="C20" t="s">
        <v>129</v>
      </c>
      <c r="D20" s="4"/>
      <c r="E20" s="5"/>
      <c r="F20" t="s">
        <v>67</v>
      </c>
      <c r="G20" s="4"/>
      <c r="I20">
        <v>17</v>
      </c>
      <c r="J20" t="s">
        <v>21</v>
      </c>
    </row>
    <row r="21" spans="3:45" x14ac:dyDescent="0.35">
      <c r="C21" t="s">
        <v>144</v>
      </c>
      <c r="D21" s="4"/>
      <c r="E21" s="5"/>
      <c r="F21" t="s">
        <v>68</v>
      </c>
      <c r="G21" s="4"/>
      <c r="I21">
        <v>18</v>
      </c>
      <c r="J21" t="s">
        <v>22</v>
      </c>
      <c r="N21" s="94"/>
      <c r="O21" s="94"/>
      <c r="P21" s="94"/>
      <c r="Q21" s="94"/>
      <c r="R21" s="94"/>
      <c r="S21" s="94"/>
      <c r="T21" s="94"/>
      <c r="U21" s="94"/>
      <c r="V21" s="94"/>
      <c r="W21" s="94"/>
      <c r="X21" s="94"/>
      <c r="Y21" s="94"/>
      <c r="Z21" s="94"/>
      <c r="AA21" s="94"/>
      <c r="AB21" s="94"/>
      <c r="AC21" s="94"/>
      <c r="AD21" s="94"/>
      <c r="AE21" s="94"/>
    </row>
    <row r="22" spans="3:45" x14ac:dyDescent="0.35">
      <c r="C22" t="s">
        <v>130</v>
      </c>
      <c r="D22" s="4"/>
      <c r="E22" s="5"/>
      <c r="F22" t="s">
        <v>69</v>
      </c>
      <c r="G22" s="4"/>
      <c r="I22">
        <v>19</v>
      </c>
      <c r="J22" t="s">
        <v>145</v>
      </c>
      <c r="N22" s="95"/>
      <c r="O22" s="95"/>
      <c r="P22" s="95"/>
      <c r="Q22" s="95"/>
      <c r="R22" s="95"/>
      <c r="S22" s="95"/>
      <c r="T22" s="95"/>
      <c r="U22" s="95"/>
      <c r="V22" s="94"/>
      <c r="W22" s="95"/>
      <c r="X22" s="95"/>
      <c r="Y22" s="95"/>
      <c r="Z22" s="95"/>
      <c r="AA22" s="95"/>
      <c r="AB22" s="95"/>
      <c r="AC22" s="95"/>
      <c r="AD22" s="95"/>
      <c r="AE22" s="94"/>
    </row>
    <row r="23" spans="3:45" x14ac:dyDescent="0.35">
      <c r="C23" t="s">
        <v>18</v>
      </c>
      <c r="D23" s="4"/>
      <c r="E23" s="5"/>
      <c r="F23" t="s">
        <v>70</v>
      </c>
      <c r="G23" s="4"/>
      <c r="I23">
        <v>20</v>
      </c>
      <c r="J23" t="s">
        <v>146</v>
      </c>
      <c r="N23" s="96"/>
      <c r="O23" s="97"/>
      <c r="P23" s="97"/>
      <c r="Q23" s="97"/>
      <c r="R23" s="97"/>
      <c r="S23" s="97"/>
      <c r="T23" s="97"/>
      <c r="U23" s="97"/>
      <c r="V23" s="94"/>
      <c r="W23" s="96"/>
      <c r="X23" s="97"/>
      <c r="Y23" s="97"/>
      <c r="Z23" s="97"/>
      <c r="AA23" s="97"/>
      <c r="AB23" s="97"/>
      <c r="AC23" s="97"/>
      <c r="AD23" s="97"/>
      <c r="AE23" s="94"/>
    </row>
    <row r="24" spans="3:45" x14ac:dyDescent="0.35">
      <c r="C24" t="s">
        <v>19</v>
      </c>
      <c r="D24" s="4"/>
      <c r="E24" s="5"/>
      <c r="F24" t="s">
        <v>71</v>
      </c>
      <c r="G24" s="4"/>
      <c r="I24">
        <v>21</v>
      </c>
      <c r="J24" t="s">
        <v>23</v>
      </c>
      <c r="N24" s="98"/>
      <c r="O24" s="98"/>
      <c r="P24" s="98"/>
      <c r="Q24" s="98"/>
      <c r="R24" s="98"/>
      <c r="S24" s="98"/>
      <c r="T24" s="98"/>
      <c r="U24" s="98"/>
      <c r="V24" s="94"/>
      <c r="W24" s="94"/>
      <c r="X24" s="98"/>
      <c r="Y24" s="98"/>
      <c r="Z24" s="98"/>
      <c r="AA24" s="98"/>
      <c r="AB24" s="98"/>
      <c r="AC24" s="98"/>
      <c r="AD24" s="98"/>
      <c r="AE24" s="94"/>
    </row>
    <row r="25" spans="3:45" x14ac:dyDescent="0.35">
      <c r="C25" t="s">
        <v>131</v>
      </c>
      <c r="D25" s="4"/>
      <c r="E25" s="5"/>
      <c r="F25" t="s">
        <v>72</v>
      </c>
      <c r="G25" s="4"/>
      <c r="I25">
        <v>22</v>
      </c>
      <c r="J25" t="s">
        <v>24</v>
      </c>
      <c r="N25" s="99"/>
      <c r="O25" s="98"/>
      <c r="P25" s="98"/>
      <c r="Q25" s="98"/>
      <c r="R25" s="98"/>
      <c r="S25" s="98"/>
      <c r="T25" s="98"/>
      <c r="U25" s="98"/>
      <c r="V25" s="94"/>
      <c r="W25" s="94"/>
      <c r="X25" s="98"/>
      <c r="Y25" s="98"/>
      <c r="Z25" s="98"/>
      <c r="AA25" s="98"/>
      <c r="AB25" s="98"/>
      <c r="AC25" s="98"/>
      <c r="AD25" s="98"/>
      <c r="AE25" s="94"/>
    </row>
    <row r="26" spans="3:45" x14ac:dyDescent="0.35">
      <c r="C26" t="s">
        <v>132</v>
      </c>
      <c r="F26" t="s">
        <v>73</v>
      </c>
      <c r="I26">
        <v>23</v>
      </c>
      <c r="J26" t="s">
        <v>134</v>
      </c>
      <c r="N26" s="99"/>
      <c r="O26" s="98"/>
      <c r="P26" s="98"/>
      <c r="Q26" s="98"/>
      <c r="R26" s="98"/>
      <c r="S26" s="98"/>
      <c r="T26" s="98"/>
      <c r="U26" s="98"/>
      <c r="V26" s="94"/>
      <c r="W26" s="94"/>
      <c r="X26" s="98"/>
      <c r="Y26" s="98"/>
      <c r="Z26" s="98"/>
      <c r="AA26" s="98"/>
      <c r="AB26" s="98"/>
      <c r="AC26" s="98"/>
      <c r="AD26" s="98"/>
      <c r="AE26" s="94"/>
    </row>
    <row r="27" spans="3:45" x14ac:dyDescent="0.35">
      <c r="C27" t="s">
        <v>20</v>
      </c>
      <c r="F27" t="s">
        <v>74</v>
      </c>
      <c r="I27">
        <v>24</v>
      </c>
      <c r="J27" t="s">
        <v>147</v>
      </c>
      <c r="N27" s="94"/>
      <c r="O27" s="94"/>
      <c r="P27" s="94"/>
      <c r="Q27" s="94"/>
      <c r="R27" s="94"/>
      <c r="S27" s="94"/>
      <c r="T27" s="94"/>
      <c r="U27" s="94"/>
      <c r="V27" s="94"/>
      <c r="W27" s="94"/>
      <c r="X27" s="98"/>
      <c r="Y27" s="98"/>
      <c r="Z27" s="98"/>
      <c r="AA27" s="98"/>
      <c r="AB27" s="98"/>
      <c r="AC27" s="98"/>
      <c r="AD27" s="98"/>
      <c r="AE27" s="94"/>
    </row>
    <row r="28" spans="3:45" x14ac:dyDescent="0.35">
      <c r="C28" t="s">
        <v>133</v>
      </c>
      <c r="F28" t="s">
        <v>75</v>
      </c>
      <c r="I28">
        <v>25</v>
      </c>
      <c r="J28" t="s">
        <v>25</v>
      </c>
      <c r="N28" s="94"/>
      <c r="O28" s="94"/>
      <c r="P28" s="94"/>
      <c r="Q28" s="94"/>
      <c r="R28" s="94"/>
      <c r="S28" s="94"/>
      <c r="T28" s="94"/>
      <c r="U28" s="94"/>
      <c r="V28" s="94"/>
      <c r="W28" s="94"/>
      <c r="X28" s="98"/>
      <c r="Y28" s="98"/>
      <c r="Z28" s="98"/>
      <c r="AA28" s="98"/>
      <c r="AB28" s="98"/>
      <c r="AC28" s="98"/>
      <c r="AD28" s="98"/>
      <c r="AE28" s="94"/>
    </row>
    <row r="29" spans="3:45" x14ac:dyDescent="0.35">
      <c r="C29" t="s">
        <v>21</v>
      </c>
      <c r="F29" t="s">
        <v>76</v>
      </c>
      <c r="I29">
        <v>26</v>
      </c>
      <c r="J29" t="s">
        <v>135</v>
      </c>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row>
    <row r="30" spans="3:45" x14ac:dyDescent="0.35">
      <c r="C30" t="s">
        <v>22</v>
      </c>
      <c r="F30" t="s">
        <v>77</v>
      </c>
      <c r="I30">
        <v>27</v>
      </c>
      <c r="J30" t="s">
        <v>136</v>
      </c>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row>
    <row r="31" spans="3:45" x14ac:dyDescent="0.35">
      <c r="C31" t="s">
        <v>145</v>
      </c>
      <c r="F31" t="s">
        <v>78</v>
      </c>
      <c r="I31">
        <v>28</v>
      </c>
      <c r="J31" t="s">
        <v>26</v>
      </c>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row>
    <row r="32" spans="3:45" x14ac:dyDescent="0.35">
      <c r="C32" t="s">
        <v>146</v>
      </c>
      <c r="F32" t="s">
        <v>79</v>
      </c>
      <c r="I32">
        <v>29</v>
      </c>
      <c r="J32" t="s">
        <v>27</v>
      </c>
      <c r="N32" s="100"/>
      <c r="O32" s="100"/>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row>
    <row r="33" spans="3:45" x14ac:dyDescent="0.35">
      <c r="C33" t="s">
        <v>23</v>
      </c>
      <c r="F33" t="s">
        <v>80</v>
      </c>
      <c r="I33">
        <v>30</v>
      </c>
      <c r="J33" t="s">
        <v>137</v>
      </c>
      <c r="N33" s="100"/>
      <c r="O33" s="100"/>
      <c r="P33" s="94"/>
      <c r="Q33" s="100"/>
      <c r="R33" s="100"/>
      <c r="S33" s="94"/>
      <c r="T33" s="94"/>
      <c r="U33" s="94"/>
      <c r="V33" s="94"/>
      <c r="W33" s="94"/>
      <c r="X33" s="94"/>
      <c r="Y33" s="100"/>
      <c r="Z33" s="100"/>
      <c r="AA33" s="94"/>
      <c r="AB33" s="94"/>
      <c r="AC33" s="94"/>
      <c r="AD33" s="94"/>
      <c r="AE33" s="94"/>
      <c r="AF33" s="94"/>
      <c r="AG33" s="100"/>
      <c r="AH33" s="100"/>
      <c r="AI33" s="94"/>
      <c r="AJ33" s="94"/>
      <c r="AK33" s="94"/>
      <c r="AL33" s="94"/>
      <c r="AM33" s="94"/>
      <c r="AN33" s="94"/>
      <c r="AO33" s="94"/>
      <c r="AP33" s="94"/>
      <c r="AQ33" s="94"/>
      <c r="AR33" s="94"/>
      <c r="AS33" s="94"/>
    </row>
    <row r="34" spans="3:45" x14ac:dyDescent="0.35">
      <c r="C34" t="s">
        <v>24</v>
      </c>
      <c r="F34" t="s">
        <v>81</v>
      </c>
      <c r="I34">
        <v>31</v>
      </c>
      <c r="J34" t="s">
        <v>138</v>
      </c>
      <c r="N34" s="100"/>
      <c r="O34" s="100"/>
      <c r="P34" s="94"/>
      <c r="Q34" s="95"/>
      <c r="R34" s="95"/>
      <c r="S34" s="95"/>
      <c r="T34" s="95"/>
      <c r="U34" s="95"/>
      <c r="V34" s="95"/>
      <c r="W34" s="95"/>
      <c r="X34" s="94"/>
      <c r="Y34" s="95"/>
      <c r="Z34" s="95"/>
      <c r="AA34" s="95"/>
      <c r="AB34" s="95"/>
      <c r="AC34" s="95"/>
      <c r="AD34" s="95"/>
      <c r="AE34" s="95"/>
      <c r="AF34" s="94"/>
      <c r="AG34" s="95"/>
      <c r="AH34" s="95"/>
      <c r="AI34" s="95"/>
      <c r="AJ34" s="95"/>
      <c r="AK34" s="95"/>
      <c r="AL34" s="95"/>
      <c r="AM34" s="95"/>
      <c r="AN34" s="94"/>
      <c r="AO34" s="94"/>
      <c r="AP34" s="94"/>
      <c r="AQ34" s="94"/>
      <c r="AR34" s="94"/>
      <c r="AS34" s="94"/>
    </row>
    <row r="35" spans="3:45" x14ac:dyDescent="0.35">
      <c r="C35" t="s">
        <v>134</v>
      </c>
      <c r="F35" t="s">
        <v>82</v>
      </c>
      <c r="I35">
        <v>32</v>
      </c>
      <c r="J35" t="s">
        <v>28</v>
      </c>
      <c r="N35" s="94"/>
      <c r="O35" s="94"/>
      <c r="P35" s="94"/>
      <c r="Q35" s="96"/>
      <c r="R35" s="97"/>
      <c r="S35" s="97"/>
      <c r="T35" s="97"/>
      <c r="U35" s="97"/>
      <c r="V35" s="97"/>
      <c r="W35" s="97"/>
      <c r="X35" s="94"/>
      <c r="Y35" s="96"/>
      <c r="Z35" s="97"/>
      <c r="AA35" s="97"/>
      <c r="AB35" s="97"/>
      <c r="AC35" s="97"/>
      <c r="AD35" s="97"/>
      <c r="AE35" s="97"/>
      <c r="AF35" s="94"/>
      <c r="AG35" s="96"/>
      <c r="AH35" s="97"/>
      <c r="AI35" s="97"/>
      <c r="AJ35" s="97"/>
      <c r="AK35" s="97"/>
      <c r="AL35" s="97"/>
      <c r="AM35" s="97"/>
      <c r="AN35" s="94"/>
      <c r="AO35" s="94"/>
      <c r="AP35" s="94"/>
      <c r="AQ35" s="94"/>
      <c r="AR35" s="94"/>
      <c r="AS35" s="94"/>
    </row>
    <row r="36" spans="3:45" x14ac:dyDescent="0.35">
      <c r="C36" t="s">
        <v>147</v>
      </c>
      <c r="F36" t="s">
        <v>83</v>
      </c>
      <c r="I36">
        <v>33</v>
      </c>
      <c r="J36" t="s">
        <v>29</v>
      </c>
      <c r="N36" s="94"/>
      <c r="O36" s="94"/>
      <c r="P36" s="94"/>
      <c r="Q36" s="94"/>
      <c r="R36" s="98"/>
      <c r="S36" s="98"/>
      <c r="T36" s="98"/>
      <c r="U36" s="98"/>
      <c r="V36" s="98"/>
      <c r="W36" s="98"/>
      <c r="X36" s="94"/>
      <c r="Y36" s="94"/>
      <c r="Z36" s="98"/>
      <c r="AA36" s="98"/>
      <c r="AB36" s="98"/>
      <c r="AC36" s="98"/>
      <c r="AD36" s="98"/>
      <c r="AE36" s="98"/>
      <c r="AF36" s="94"/>
      <c r="AG36" s="94"/>
      <c r="AH36" s="98"/>
      <c r="AI36" s="98"/>
      <c r="AJ36" s="98"/>
      <c r="AK36" s="98"/>
      <c r="AL36" s="98"/>
      <c r="AM36" s="98"/>
      <c r="AN36" s="94"/>
      <c r="AO36" s="94"/>
      <c r="AP36" s="94"/>
      <c r="AQ36" s="94"/>
      <c r="AR36" s="94"/>
      <c r="AS36" s="94"/>
    </row>
    <row r="37" spans="3:45" x14ac:dyDescent="0.35">
      <c r="C37" t="s">
        <v>25</v>
      </c>
      <c r="F37" t="s">
        <v>84</v>
      </c>
      <c r="I37">
        <v>34</v>
      </c>
      <c r="J37" t="s">
        <v>30</v>
      </c>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row>
    <row r="38" spans="3:45" x14ac:dyDescent="0.35">
      <c r="C38" t="s">
        <v>135</v>
      </c>
      <c r="F38" t="s">
        <v>85</v>
      </c>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row>
    <row r="39" spans="3:45" x14ac:dyDescent="0.35">
      <c r="C39" t="s">
        <v>136</v>
      </c>
      <c r="F39" t="s">
        <v>86</v>
      </c>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row>
    <row r="40" spans="3:45" x14ac:dyDescent="0.35">
      <c r="C40" t="s">
        <v>26</v>
      </c>
      <c r="F40" t="s">
        <v>87</v>
      </c>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row>
    <row r="41" spans="3:45" x14ac:dyDescent="0.35">
      <c r="C41" t="s">
        <v>27</v>
      </c>
      <c r="F41" t="s">
        <v>88</v>
      </c>
      <c r="N41" s="100"/>
      <c r="O41" s="94"/>
      <c r="P41" s="94"/>
      <c r="Q41" s="94"/>
      <c r="R41" s="94"/>
      <c r="S41" s="94"/>
      <c r="T41" s="94"/>
      <c r="U41" s="94"/>
      <c r="V41" s="94"/>
      <c r="W41" s="100"/>
      <c r="X41" s="94"/>
      <c r="Y41" s="94"/>
      <c r="Z41" s="94"/>
      <c r="AA41" s="94"/>
      <c r="AB41" s="94"/>
      <c r="AC41" s="94"/>
      <c r="AD41" s="94"/>
      <c r="AE41" s="94"/>
      <c r="AF41" s="94"/>
      <c r="AG41" s="94"/>
      <c r="AH41" s="94"/>
      <c r="AI41" s="94"/>
      <c r="AJ41" s="94"/>
      <c r="AK41" s="94"/>
      <c r="AL41" s="94"/>
      <c r="AM41" s="94"/>
      <c r="AN41" s="94"/>
      <c r="AO41" s="94"/>
      <c r="AP41" s="94"/>
      <c r="AQ41" s="94"/>
      <c r="AR41" s="94"/>
      <c r="AS41" s="94"/>
    </row>
    <row r="42" spans="3:45" x14ac:dyDescent="0.35">
      <c r="C42" t="s">
        <v>137</v>
      </c>
      <c r="F42" t="s">
        <v>89</v>
      </c>
      <c r="I42" t="s">
        <v>13</v>
      </c>
      <c r="L42" t="s">
        <v>119</v>
      </c>
      <c r="N42" s="95"/>
      <c r="O42" s="95"/>
      <c r="P42" s="95"/>
      <c r="Q42" s="95"/>
      <c r="R42" s="95"/>
      <c r="S42" s="95"/>
      <c r="T42" s="95"/>
      <c r="U42" s="94"/>
      <c r="V42" s="94"/>
      <c r="W42" s="95"/>
      <c r="X42" s="95"/>
      <c r="Y42" s="95"/>
      <c r="Z42" s="95"/>
      <c r="AA42" s="95"/>
      <c r="AB42" s="95"/>
      <c r="AC42" s="95"/>
      <c r="AD42" s="94"/>
      <c r="AE42" s="94"/>
    </row>
    <row r="43" spans="3:45" x14ac:dyDescent="0.35">
      <c r="C43" t="s">
        <v>138</v>
      </c>
      <c r="F43" t="s">
        <v>90</v>
      </c>
      <c r="I43">
        <v>1</v>
      </c>
      <c r="J43" s="5" t="s">
        <v>10</v>
      </c>
      <c r="K43" s="5"/>
      <c r="L43" t="str">
        <f>L4&amp;" "&amp;N31</f>
        <v xml:space="preserve">Euro Area </v>
      </c>
      <c r="N43" s="96"/>
      <c r="O43" s="97"/>
      <c r="P43" s="97"/>
      <c r="Q43" s="97"/>
      <c r="R43" s="97"/>
      <c r="S43" s="97"/>
      <c r="T43" s="97"/>
      <c r="U43" s="94"/>
      <c r="V43" s="94"/>
      <c r="W43" s="96"/>
      <c r="X43" s="97"/>
      <c r="Y43" s="97"/>
      <c r="Z43" s="97"/>
      <c r="AA43" s="97"/>
      <c r="AB43" s="97"/>
      <c r="AC43" s="97"/>
      <c r="AD43" s="94"/>
      <c r="AE43" s="94"/>
    </row>
    <row r="44" spans="3:45" x14ac:dyDescent="0.35">
      <c r="C44" t="s">
        <v>28</v>
      </c>
      <c r="F44" t="s">
        <v>91</v>
      </c>
      <c r="I44">
        <v>2</v>
      </c>
      <c r="J44" s="5" t="s">
        <v>12</v>
      </c>
      <c r="K44" s="5"/>
      <c r="N44" s="94"/>
      <c r="O44" s="98"/>
      <c r="P44" s="98"/>
      <c r="Q44" s="98"/>
      <c r="R44" s="98"/>
      <c r="S44" s="98"/>
      <c r="T44" s="98"/>
      <c r="U44" s="94"/>
      <c r="V44" s="94"/>
      <c r="W44" s="94"/>
      <c r="X44" s="98"/>
      <c r="Y44" s="98"/>
      <c r="Z44" s="98"/>
      <c r="AA44" s="98"/>
      <c r="AB44" s="98"/>
      <c r="AC44" s="98"/>
      <c r="AD44" s="94"/>
      <c r="AE44" s="94"/>
    </row>
    <row r="45" spans="3:45" x14ac:dyDescent="0.35">
      <c r="C45" t="s">
        <v>29</v>
      </c>
      <c r="F45" t="s">
        <v>92</v>
      </c>
      <c r="I45">
        <v>3</v>
      </c>
      <c r="J45" s="5" t="s">
        <v>11</v>
      </c>
      <c r="K45" s="5"/>
      <c r="N45" s="94"/>
      <c r="O45" s="98"/>
      <c r="P45" s="98"/>
      <c r="Q45" s="98"/>
      <c r="R45" s="98"/>
      <c r="S45" s="98"/>
      <c r="T45" s="98"/>
      <c r="U45" s="94"/>
      <c r="V45" s="94"/>
      <c r="W45" s="94"/>
      <c r="X45" s="98"/>
      <c r="Y45" s="98"/>
      <c r="Z45" s="98"/>
      <c r="AA45" s="98"/>
      <c r="AB45" s="98"/>
      <c r="AC45" s="98"/>
      <c r="AD45" s="94"/>
      <c r="AE45" s="94"/>
    </row>
    <row r="46" spans="3:45" x14ac:dyDescent="0.35">
      <c r="C46" t="s">
        <v>30</v>
      </c>
      <c r="F46" t="s">
        <v>93</v>
      </c>
      <c r="N46" s="99"/>
      <c r="O46" s="98"/>
      <c r="P46" s="98"/>
      <c r="Q46" s="98"/>
      <c r="R46" s="98"/>
      <c r="S46" s="98"/>
      <c r="T46" s="98"/>
      <c r="U46" s="94"/>
      <c r="V46" s="94"/>
      <c r="W46" s="94"/>
      <c r="X46" s="98"/>
      <c r="Y46" s="98"/>
      <c r="Z46" s="98"/>
      <c r="AA46" s="98"/>
      <c r="AB46" s="98"/>
      <c r="AC46" s="98"/>
      <c r="AD46" s="94"/>
      <c r="AE46" s="94"/>
    </row>
    <row r="47" spans="3:45" x14ac:dyDescent="0.35">
      <c r="F47" t="s">
        <v>94</v>
      </c>
      <c r="N47" s="94"/>
      <c r="O47" s="94"/>
      <c r="P47" s="94"/>
      <c r="Q47" s="94"/>
      <c r="R47" s="94"/>
      <c r="S47" s="94"/>
      <c r="T47" s="94"/>
      <c r="U47" s="94"/>
      <c r="V47" s="94"/>
      <c r="W47" s="94"/>
      <c r="X47" s="94"/>
      <c r="Y47" s="94"/>
      <c r="Z47" s="94"/>
      <c r="AA47" s="94"/>
      <c r="AB47" s="94"/>
      <c r="AC47" s="94"/>
      <c r="AD47" s="94"/>
      <c r="AE47" s="94"/>
    </row>
    <row r="48" spans="3:45" x14ac:dyDescent="0.35">
      <c r="F48" t="s">
        <v>95</v>
      </c>
      <c r="N48" s="94"/>
      <c r="O48" s="94"/>
      <c r="P48" s="94"/>
      <c r="Q48" s="94"/>
      <c r="R48" s="94"/>
      <c r="S48" s="94"/>
      <c r="T48" s="94"/>
      <c r="U48" s="94"/>
      <c r="V48" s="94"/>
      <c r="W48" s="94"/>
      <c r="X48" s="94"/>
      <c r="Y48" s="94"/>
      <c r="Z48" s="94"/>
      <c r="AA48" s="94"/>
      <c r="AB48" s="94"/>
      <c r="AC48" s="94"/>
      <c r="AD48" s="94"/>
      <c r="AE48" s="94"/>
    </row>
    <row r="49" spans="6:43" x14ac:dyDescent="0.35">
      <c r="F49" t="s">
        <v>96</v>
      </c>
      <c r="N49" s="94"/>
      <c r="O49" s="94"/>
      <c r="P49" s="94"/>
      <c r="Q49" s="94"/>
      <c r="R49" s="94"/>
      <c r="S49" s="94"/>
      <c r="T49" s="94"/>
      <c r="U49" s="94"/>
      <c r="V49" s="94"/>
      <c r="W49" s="94"/>
      <c r="X49" s="94"/>
      <c r="Y49" s="94"/>
      <c r="Z49" s="94"/>
      <c r="AA49" s="94"/>
      <c r="AB49" s="94"/>
      <c r="AC49" s="94"/>
      <c r="AD49" s="94"/>
      <c r="AE49" s="94"/>
    </row>
    <row r="50" spans="6:43" x14ac:dyDescent="0.35">
      <c r="F50" t="s">
        <v>97</v>
      </c>
      <c r="N50" s="94"/>
      <c r="O50" s="94"/>
      <c r="P50" s="94"/>
      <c r="Q50" s="94"/>
      <c r="R50" s="94"/>
      <c r="S50" s="94"/>
      <c r="T50" s="94"/>
      <c r="U50" s="94"/>
      <c r="V50" s="94"/>
      <c r="W50" s="94"/>
      <c r="X50" s="94"/>
      <c r="Y50" s="94"/>
      <c r="Z50" s="94"/>
      <c r="AA50" s="94"/>
      <c r="AB50" s="94"/>
      <c r="AC50" s="94"/>
      <c r="AD50" s="94"/>
      <c r="AE50" s="94"/>
    </row>
    <row r="51" spans="6:43" x14ac:dyDescent="0.35">
      <c r="F51" t="s">
        <v>98</v>
      </c>
      <c r="N51" s="94"/>
      <c r="O51" s="94"/>
      <c r="P51" s="94"/>
      <c r="Q51" s="94"/>
      <c r="R51" s="94"/>
      <c r="S51" s="94"/>
      <c r="T51" s="94"/>
      <c r="U51" s="94"/>
      <c r="V51" s="94"/>
      <c r="W51" s="94"/>
      <c r="X51" s="94"/>
      <c r="Y51" s="94"/>
      <c r="Z51" s="94"/>
      <c r="AA51" s="94"/>
      <c r="AB51" s="94"/>
      <c r="AC51" s="94"/>
      <c r="AD51" s="94"/>
      <c r="AE51" s="94"/>
    </row>
    <row r="52" spans="6:43" x14ac:dyDescent="0.35">
      <c r="F52" t="s">
        <v>99</v>
      </c>
      <c r="L52" t="s">
        <v>114</v>
      </c>
      <c r="N52" s="94"/>
      <c r="O52" s="94"/>
      <c r="P52" s="94"/>
      <c r="Q52" s="94"/>
      <c r="R52" s="94"/>
      <c r="S52" s="94"/>
      <c r="T52" s="94"/>
      <c r="U52" s="94"/>
      <c r="V52" s="94"/>
      <c r="W52" s="94"/>
      <c r="X52" s="94"/>
      <c r="Y52" s="94"/>
      <c r="Z52" s="94"/>
      <c r="AA52" s="94"/>
      <c r="AB52" s="94"/>
      <c r="AC52" s="94"/>
      <c r="AD52" s="94"/>
      <c r="AE52" s="94"/>
    </row>
    <row r="53" spans="6:43" x14ac:dyDescent="0.35">
      <c r="F53" t="s">
        <v>100</v>
      </c>
      <c r="L53" t="str">
        <f>L4&amp;" "&amp;N54</f>
        <v xml:space="preserve">Euro Area </v>
      </c>
      <c r="N53" s="94"/>
      <c r="O53" s="94"/>
      <c r="P53" s="94"/>
      <c r="Q53" s="94"/>
      <c r="R53" s="94"/>
      <c r="S53" s="94"/>
      <c r="T53" s="94"/>
      <c r="U53" s="94"/>
      <c r="V53" s="94"/>
      <c r="W53" s="94"/>
      <c r="X53" s="94"/>
      <c r="Y53" s="94"/>
      <c r="Z53" s="94"/>
      <c r="AA53" s="94"/>
      <c r="AB53" s="94"/>
      <c r="AC53" s="94"/>
      <c r="AD53" s="94"/>
      <c r="AE53" s="94"/>
      <c r="AF53" s="50"/>
      <c r="AG53" s="50"/>
      <c r="AH53" s="50"/>
      <c r="AI53" s="50"/>
      <c r="AJ53" s="50"/>
      <c r="AK53" s="50"/>
      <c r="AL53" s="50"/>
      <c r="AM53" s="50"/>
      <c r="AN53" s="50"/>
      <c r="AO53" s="50"/>
      <c r="AP53" s="50"/>
      <c r="AQ53" s="50"/>
    </row>
    <row r="54" spans="6:43" x14ac:dyDescent="0.35">
      <c r="F54" t="s">
        <v>101</v>
      </c>
      <c r="N54" s="94"/>
      <c r="O54" s="94"/>
      <c r="P54" s="94"/>
      <c r="Q54" s="94"/>
      <c r="R54" s="94"/>
      <c r="S54" s="94"/>
      <c r="T54" s="94"/>
      <c r="U54" s="94"/>
      <c r="V54" s="94"/>
      <c r="W54" s="94"/>
      <c r="X54" s="94"/>
      <c r="Y54" s="94"/>
      <c r="Z54" s="94"/>
      <c r="AA54" s="94"/>
      <c r="AB54" s="94"/>
      <c r="AC54" s="94"/>
      <c r="AD54" s="94"/>
      <c r="AE54" s="94"/>
    </row>
    <row r="55" spans="6:43" x14ac:dyDescent="0.35">
      <c r="F55" t="s">
        <v>102</v>
      </c>
      <c r="N55" s="100"/>
      <c r="O55" s="100"/>
      <c r="P55" s="94"/>
      <c r="Q55" s="94"/>
      <c r="R55" s="94"/>
      <c r="S55" s="94"/>
      <c r="T55" s="94"/>
      <c r="U55" s="94"/>
      <c r="V55" s="94"/>
      <c r="W55" s="94"/>
      <c r="X55" s="94"/>
      <c r="Y55" s="94"/>
      <c r="Z55" s="94"/>
      <c r="AA55" s="94"/>
      <c r="AB55" s="94"/>
      <c r="AC55" s="94"/>
      <c r="AD55" s="94"/>
      <c r="AE55" s="94"/>
      <c r="AG55" t="s">
        <v>115</v>
      </c>
    </row>
    <row r="56" spans="6:43" x14ac:dyDescent="0.35">
      <c r="F56" t="s">
        <v>103</v>
      </c>
      <c r="N56" s="100"/>
      <c r="O56" s="100"/>
      <c r="P56" s="94"/>
      <c r="Q56" s="100"/>
      <c r="R56" s="100"/>
      <c r="S56" s="94"/>
      <c r="T56" s="94"/>
      <c r="U56" s="94"/>
      <c r="V56" s="94"/>
      <c r="W56" s="94"/>
      <c r="X56" s="94"/>
      <c r="Y56" s="100"/>
      <c r="Z56" s="100"/>
      <c r="AA56" s="94"/>
      <c r="AB56" s="94"/>
      <c r="AC56" s="94"/>
      <c r="AD56" s="94"/>
      <c r="AE56" s="94"/>
      <c r="AG56" s="20" t="s">
        <v>8</v>
      </c>
      <c r="AH56" s="20"/>
      <c r="AI56" t="s">
        <v>38</v>
      </c>
      <c r="AJ56">
        <v>3</v>
      </c>
    </row>
    <row r="57" spans="6:43" x14ac:dyDescent="0.35">
      <c r="F57" t="s">
        <v>104</v>
      </c>
      <c r="N57" s="100"/>
      <c r="O57" s="100"/>
      <c r="P57" s="94"/>
      <c r="Q57" s="95"/>
      <c r="R57" s="95"/>
      <c r="S57" s="95"/>
      <c r="T57" s="95"/>
      <c r="U57" s="95"/>
      <c r="V57" s="95"/>
      <c r="W57" s="95"/>
      <c r="X57" s="94"/>
      <c r="Y57" s="95"/>
      <c r="Z57" s="95"/>
      <c r="AA57" s="95"/>
      <c r="AB57" s="95"/>
      <c r="AC57" s="95"/>
      <c r="AD57" s="95"/>
      <c r="AE57" s="95"/>
      <c r="AG57" s="6" t="s">
        <v>36</v>
      </c>
      <c r="AH57" s="7"/>
      <c r="AI57" s="7"/>
      <c r="AJ57" s="7"/>
      <c r="AK57" s="7"/>
      <c r="AL57" s="7"/>
      <c r="AM57" s="8"/>
    </row>
    <row r="58" spans="6:43" x14ac:dyDescent="0.35">
      <c r="F58" t="s">
        <v>105</v>
      </c>
      <c r="N58" s="94"/>
      <c r="O58" s="94"/>
      <c r="P58" s="94"/>
      <c r="Q58" s="96"/>
      <c r="R58" s="97"/>
      <c r="S58" s="97"/>
      <c r="T58" s="97"/>
      <c r="U58" s="97"/>
      <c r="V58" s="97"/>
      <c r="W58" s="97"/>
      <c r="X58" s="94"/>
      <c r="Y58" s="96"/>
      <c r="Z58" s="97"/>
      <c r="AA58" s="97"/>
      <c r="AB58" s="97"/>
      <c r="AC58" s="97"/>
      <c r="AD58" s="97"/>
      <c r="AE58" s="97"/>
      <c r="AG58" s="10" t="s">
        <v>1</v>
      </c>
      <c r="AH58" s="11">
        <v>2020</v>
      </c>
      <c r="AI58" s="11">
        <v>2021</v>
      </c>
      <c r="AJ58" s="11">
        <v>2022</v>
      </c>
      <c r="AK58" s="11">
        <v>2023</v>
      </c>
      <c r="AL58" s="11">
        <v>2024</v>
      </c>
      <c r="AM58" s="12">
        <v>2025</v>
      </c>
    </row>
    <row r="59" spans="6:43" x14ac:dyDescent="0.35">
      <c r="F59" t="s">
        <v>106</v>
      </c>
      <c r="N59" s="94"/>
      <c r="O59" s="94"/>
      <c r="P59" s="94"/>
      <c r="Q59" s="94"/>
      <c r="R59" s="98"/>
      <c r="S59" s="98"/>
      <c r="T59" s="98"/>
      <c r="U59" s="98"/>
      <c r="V59" s="98"/>
      <c r="W59" s="98"/>
      <c r="X59" s="94"/>
      <c r="Y59" s="94"/>
      <c r="Z59" s="98"/>
      <c r="AA59" s="98"/>
      <c r="AB59" s="98"/>
      <c r="AC59" s="98"/>
      <c r="AD59" s="98"/>
      <c r="AE59" s="98"/>
      <c r="AG59" s="21">
        <f>O56</f>
        <v>0</v>
      </c>
      <c r="AH59" s="18"/>
      <c r="AI59" s="18" t="e">
        <f>INDEX(#REF!,MATCH($D$4,#REF!,0))</f>
        <v>#REF!</v>
      </c>
      <c r="AJ59" s="18" t="e">
        <f>INDEX(#REF!,MATCH($D$4,#REF!,0))</f>
        <v>#REF!</v>
      </c>
      <c r="AK59" s="18" t="e">
        <f>INDEX(#REF!,MATCH($D$4,#REF!,0))</f>
        <v>#REF!</v>
      </c>
      <c r="AL59" s="18" t="e">
        <f>INDEX(#REF!,MATCH($D$4,#REF!,0))</f>
        <v>#REF!</v>
      </c>
      <c r="AM59" s="18" t="e">
        <f>INDEX(#REF!,MATCH($D$4,#REF!,0))</f>
        <v>#REF!</v>
      </c>
    </row>
    <row r="60" spans="6:43" x14ac:dyDescent="0.35">
      <c r="F60" t="s">
        <v>107</v>
      </c>
      <c r="N60" s="94"/>
      <c r="O60" s="94"/>
      <c r="P60" s="94"/>
      <c r="Q60" s="94"/>
      <c r="R60" s="94"/>
      <c r="S60" s="94"/>
      <c r="T60" s="94"/>
      <c r="U60" s="94"/>
      <c r="V60" s="94"/>
      <c r="W60" s="94"/>
      <c r="X60" s="94"/>
      <c r="Y60" s="94"/>
      <c r="Z60" s="94"/>
      <c r="AA60" s="94"/>
      <c r="AB60" s="94"/>
      <c r="AC60" s="94"/>
      <c r="AD60" s="94"/>
      <c r="AE60" s="94"/>
    </row>
    <row r="61" spans="6:43" x14ac:dyDescent="0.35">
      <c r="F61" t="s">
        <v>108</v>
      </c>
      <c r="N61" s="94"/>
      <c r="O61" s="94"/>
      <c r="P61" s="94"/>
      <c r="Q61" s="94"/>
      <c r="R61" s="94"/>
      <c r="S61" s="94"/>
      <c r="T61" s="94"/>
      <c r="U61" s="94"/>
      <c r="V61" s="94"/>
      <c r="W61" s="94"/>
      <c r="X61" s="94"/>
      <c r="Y61" s="94"/>
      <c r="Z61" s="94"/>
      <c r="AA61" s="94"/>
      <c r="AB61" s="94"/>
      <c r="AC61" s="94"/>
      <c r="AD61" s="94"/>
      <c r="AE61" s="94"/>
    </row>
    <row r="62" spans="6:43" x14ac:dyDescent="0.35">
      <c r="N62" s="94"/>
      <c r="O62" s="94"/>
      <c r="P62" s="94"/>
      <c r="Q62" s="94"/>
      <c r="R62" s="94"/>
      <c r="S62" s="94"/>
      <c r="T62" s="94"/>
      <c r="U62" s="94"/>
      <c r="V62" s="94"/>
      <c r="W62" s="94"/>
      <c r="X62" s="94"/>
      <c r="Y62" s="94"/>
      <c r="Z62" s="94"/>
      <c r="AA62" s="94"/>
      <c r="AB62" s="94"/>
      <c r="AC62" s="94"/>
      <c r="AD62" s="94"/>
      <c r="AE62" s="94"/>
    </row>
    <row r="63" spans="6:43" x14ac:dyDescent="0.35">
      <c r="N63" s="100"/>
      <c r="O63" s="94"/>
      <c r="P63" s="94"/>
      <c r="Q63" s="94"/>
      <c r="R63" s="94"/>
      <c r="S63" s="94"/>
      <c r="T63" s="94"/>
      <c r="U63" s="94"/>
      <c r="V63" s="94"/>
      <c r="W63" s="100"/>
      <c r="X63" s="94"/>
      <c r="Y63" s="94"/>
      <c r="Z63" s="94"/>
      <c r="AA63" s="94"/>
      <c r="AB63" s="94"/>
      <c r="AC63" s="94"/>
      <c r="AD63" s="94"/>
      <c r="AE63" s="94"/>
    </row>
    <row r="64" spans="6:43" x14ac:dyDescent="0.35">
      <c r="N64" s="95"/>
      <c r="O64" s="95"/>
      <c r="P64" s="95"/>
      <c r="Q64" s="95"/>
      <c r="R64" s="95"/>
      <c r="S64" s="95"/>
      <c r="T64" s="95"/>
      <c r="U64" s="94"/>
      <c r="V64" s="94"/>
      <c r="W64" s="95"/>
      <c r="X64" s="95"/>
      <c r="Y64" s="95"/>
      <c r="Z64" s="95"/>
      <c r="AA64" s="95"/>
      <c r="AB64" s="95"/>
      <c r="AC64" s="95"/>
      <c r="AD64" s="94"/>
      <c r="AE64" s="94"/>
    </row>
    <row r="65" spans="14:31" x14ac:dyDescent="0.35">
      <c r="N65" s="96"/>
      <c r="O65" s="97"/>
      <c r="P65" s="97"/>
      <c r="Q65" s="97"/>
      <c r="R65" s="97"/>
      <c r="S65" s="97"/>
      <c r="T65" s="97"/>
      <c r="U65" s="94"/>
      <c r="V65" s="94"/>
      <c r="W65" s="96"/>
      <c r="X65" s="97"/>
      <c r="Y65" s="97"/>
      <c r="Z65" s="97"/>
      <c r="AA65" s="97"/>
      <c r="AB65" s="97"/>
      <c r="AC65" s="97"/>
      <c r="AD65" s="94"/>
      <c r="AE65" s="94"/>
    </row>
    <row r="66" spans="14:31" x14ac:dyDescent="0.35">
      <c r="N66" s="94"/>
      <c r="O66" s="98"/>
      <c r="P66" s="98"/>
      <c r="Q66" s="98"/>
      <c r="R66" s="98"/>
      <c r="S66" s="98"/>
      <c r="T66" s="98"/>
      <c r="U66" s="94"/>
      <c r="V66" s="94"/>
      <c r="W66" s="94"/>
      <c r="X66" s="98"/>
      <c r="Y66" s="98"/>
      <c r="Z66" s="98"/>
      <c r="AA66" s="98"/>
      <c r="AB66" s="98"/>
      <c r="AC66" s="98"/>
      <c r="AD66" s="94"/>
      <c r="AE66" s="94"/>
    </row>
    <row r="67" spans="14:31" x14ac:dyDescent="0.35">
      <c r="N67" s="94"/>
      <c r="O67" s="98"/>
      <c r="P67" s="98"/>
      <c r="Q67" s="98"/>
      <c r="R67" s="98"/>
      <c r="S67" s="98"/>
      <c r="T67" s="98"/>
      <c r="U67" s="94"/>
      <c r="V67" s="94"/>
      <c r="W67" s="94"/>
      <c r="X67" s="98"/>
      <c r="Y67" s="98"/>
      <c r="Z67" s="98"/>
      <c r="AA67" s="98"/>
      <c r="AB67" s="98"/>
      <c r="AC67" s="98"/>
      <c r="AD67" s="94"/>
      <c r="AE67" s="94"/>
    </row>
    <row r="68" spans="14:31" x14ac:dyDescent="0.35">
      <c r="N68" s="99"/>
      <c r="O68" s="98"/>
      <c r="P68" s="98"/>
      <c r="Q68" s="98"/>
      <c r="R68" s="98"/>
      <c r="S68" s="98"/>
      <c r="T68" s="98"/>
      <c r="U68" s="94"/>
      <c r="V68" s="94"/>
      <c r="W68" s="94"/>
      <c r="X68" s="98"/>
      <c r="Y68" s="98"/>
      <c r="Z68" s="98"/>
      <c r="AA68" s="98"/>
      <c r="AB68" s="98"/>
      <c r="AC68" s="98"/>
      <c r="AD68" s="94"/>
      <c r="AE68" s="94"/>
    </row>
    <row r="69" spans="14:31" x14ac:dyDescent="0.35">
      <c r="N69" s="94"/>
      <c r="O69" s="94"/>
      <c r="P69" s="94"/>
      <c r="Q69" s="94"/>
      <c r="R69" s="94"/>
      <c r="S69" s="94"/>
      <c r="T69" s="94"/>
      <c r="U69" s="94"/>
      <c r="V69" s="94"/>
      <c r="W69" s="94"/>
      <c r="X69" s="94"/>
      <c r="Y69" s="94"/>
      <c r="Z69" s="94"/>
      <c r="AA69" s="94"/>
      <c r="AB69" s="94"/>
      <c r="AC69" s="94"/>
      <c r="AD69" s="94"/>
      <c r="AE69" s="94"/>
    </row>
    <row r="70" spans="14:31" x14ac:dyDescent="0.35">
      <c r="N70" s="94"/>
      <c r="O70" s="94"/>
      <c r="P70" s="94"/>
      <c r="Q70" s="94"/>
      <c r="R70" s="94"/>
      <c r="S70" s="94"/>
      <c r="T70" s="94"/>
      <c r="U70" s="94"/>
      <c r="V70" s="94"/>
      <c r="W70" s="94"/>
      <c r="X70" s="94"/>
      <c r="Y70" s="94"/>
      <c r="Z70" s="94"/>
      <c r="AA70" s="94"/>
      <c r="AB70" s="94"/>
      <c r="AC70" s="94"/>
      <c r="AD70" s="94"/>
      <c r="AE70" s="94"/>
    </row>
  </sheetData>
  <mergeCells count="1">
    <mergeCell ref="I3:J3"/>
  </mergeCells>
  <pageMargins left="0.7" right="0.7" top="0.78740157499999996" bottom="0.78740157499999996" header="0.3" footer="0.3"/>
  <pageSetup paperSize="9" orientation="portrait" verticalDpi="0" r:id="rId1"/>
  <headerFooter>
    <oddFooter>&amp;C&amp;7&amp;B&amp;"Arial"Document Classification: KPMG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5CEA-CBC3-4DF7-97D2-13D582CD5861}">
  <sheetPr codeName="Tabelle5"/>
  <dimension ref="A1:AI76"/>
  <sheetViews>
    <sheetView showGridLines="0" zoomScaleNormal="100" workbookViewId="0">
      <selection activeCell="C10" sqref="C10"/>
    </sheetView>
  </sheetViews>
  <sheetFormatPr baseColWidth="10" defaultColWidth="10.26953125" defaultRowHeight="10" x14ac:dyDescent="0.2"/>
  <cols>
    <col min="1" max="1" width="10.26953125" style="9"/>
    <col min="2" max="2" width="12.26953125" style="9" customWidth="1"/>
    <col min="3" max="12" width="5.54296875" style="9" customWidth="1"/>
    <col min="13" max="13" width="10.26953125" style="17"/>
    <col min="14" max="14" width="11.54296875" style="9" customWidth="1"/>
    <col min="15" max="15" width="5.54296875" style="9" bestFit="1" customWidth="1"/>
    <col min="16" max="21" width="6.1796875" style="9" bestFit="1" customWidth="1"/>
    <col min="22" max="23" width="6.1796875" style="9" customWidth="1"/>
    <col min="24" max="24" width="8.7265625" style="9" customWidth="1"/>
    <col min="25" max="16384" width="10.26953125" style="9"/>
  </cols>
  <sheetData>
    <row r="1" spans="1:35" ht="14.5" x14ac:dyDescent="0.35">
      <c r="B1" s="62" t="s">
        <v>148</v>
      </c>
      <c r="AA1" s="62"/>
      <c r="AB1" s="63"/>
      <c r="AC1" s="64"/>
      <c r="AD1" s="64"/>
      <c r="AE1" s="65"/>
    </row>
    <row r="2" spans="1:35" ht="14.5" x14ac:dyDescent="0.35">
      <c r="B2" s="62"/>
      <c r="N2" s="62"/>
      <c r="AB2" s="66"/>
      <c r="AC2" s="64"/>
      <c r="AD2" s="64"/>
      <c r="AE2" s="67"/>
    </row>
    <row r="3" spans="1:35" ht="19.5" customHeight="1" x14ac:dyDescent="0.35">
      <c r="A3" s="25">
        <v>1</v>
      </c>
      <c r="B3" s="6" t="s">
        <v>32</v>
      </c>
      <c r="C3" s="7"/>
      <c r="D3" s="7"/>
      <c r="E3" s="7"/>
      <c r="F3" s="7"/>
      <c r="G3" s="7"/>
      <c r="H3" s="8"/>
      <c r="I3" s="23"/>
      <c r="J3" s="23"/>
      <c r="K3" s="23" t="s">
        <v>13</v>
      </c>
      <c r="L3" s="23"/>
      <c r="N3" s="6" t="s">
        <v>33</v>
      </c>
      <c r="O3" s="7"/>
      <c r="P3" s="7"/>
      <c r="Q3" s="7"/>
      <c r="R3" s="7"/>
      <c r="S3" s="7"/>
      <c r="T3" s="7"/>
      <c r="U3" s="8"/>
      <c r="V3" s="23"/>
      <c r="W3" s="23"/>
      <c r="X3" s="23" t="s">
        <v>13</v>
      </c>
      <c r="AB3" s="67"/>
      <c r="AC3" s="67"/>
      <c r="AD3" s="67"/>
      <c r="AE3" s="67"/>
    </row>
    <row r="4" spans="1:35" ht="12" customHeight="1" x14ac:dyDescent="0.35">
      <c r="B4" s="10" t="s">
        <v>1</v>
      </c>
      <c r="C4" s="11">
        <v>2020</v>
      </c>
      <c r="D4" s="11">
        <v>2021</v>
      </c>
      <c r="E4" s="11">
        <v>2022</v>
      </c>
      <c r="F4" s="11">
        <v>2023</v>
      </c>
      <c r="G4" s="11">
        <v>2024</v>
      </c>
      <c r="H4" s="11">
        <v>2025</v>
      </c>
      <c r="I4" s="11">
        <v>2026</v>
      </c>
      <c r="J4" s="14">
        <v>2027</v>
      </c>
      <c r="K4" s="24"/>
      <c r="L4" s="24"/>
      <c r="N4" s="10" t="s">
        <v>1</v>
      </c>
      <c r="O4" s="13">
        <v>2019</v>
      </c>
      <c r="P4" s="13">
        <v>2020</v>
      </c>
      <c r="Q4" s="13">
        <v>2021</v>
      </c>
      <c r="R4" s="13">
        <v>2022</v>
      </c>
      <c r="S4" s="13">
        <v>2023</v>
      </c>
      <c r="T4" s="13">
        <v>2024</v>
      </c>
      <c r="U4" s="13">
        <v>2025</v>
      </c>
      <c r="V4" s="11">
        <v>2026</v>
      </c>
      <c r="W4" s="14">
        <v>2027</v>
      </c>
      <c r="X4" s="24"/>
      <c r="AB4" s="68"/>
      <c r="AC4" s="68"/>
      <c r="AD4" s="68"/>
      <c r="AE4" s="67"/>
      <c r="AF4" s="63"/>
      <c r="AG4" s="64"/>
      <c r="AH4" s="64"/>
      <c r="AI4"/>
    </row>
    <row r="5" spans="1:35" ht="12" customHeight="1" x14ac:dyDescent="0.35">
      <c r="A5">
        <v>1</v>
      </c>
      <c r="B5" s="75" t="s">
        <v>139</v>
      </c>
      <c r="C5" s="112">
        <v>-6.0860000000000003</v>
      </c>
      <c r="D5" s="112">
        <v>5.3</v>
      </c>
      <c r="E5" s="112">
        <v>3.5</v>
      </c>
      <c r="F5" s="112">
        <v>0.7</v>
      </c>
      <c r="G5" s="112">
        <v>1.6</v>
      </c>
      <c r="H5" s="112">
        <v>1.9359999999999999</v>
      </c>
      <c r="I5" s="112">
        <v>1.728</v>
      </c>
      <c r="J5" s="119">
        <v>1.462</v>
      </c>
      <c r="K5" s="86"/>
      <c r="L5" s="24"/>
      <c r="M5">
        <v>1</v>
      </c>
      <c r="N5" s="75" t="s">
        <v>139</v>
      </c>
      <c r="O5" s="113">
        <v>100</v>
      </c>
      <c r="P5" s="113">
        <v>93.914000000000001</v>
      </c>
      <c r="Q5" s="113">
        <v>98.891441999999998</v>
      </c>
      <c r="R5" s="113">
        <v>102.35264246999999</v>
      </c>
      <c r="S5" s="113">
        <v>103.06911096728999</v>
      </c>
      <c r="T5" s="113">
        <v>104.71821674276663</v>
      </c>
      <c r="U5" s="113">
        <v>106.74556141890659</v>
      </c>
      <c r="V5" s="112">
        <v>108.59012472022529</v>
      </c>
      <c r="W5" s="119">
        <v>110.17771234363499</v>
      </c>
      <c r="X5" s="26"/>
      <c r="AB5" s="68"/>
      <c r="AC5" s="68"/>
      <c r="AD5" s="68"/>
      <c r="AE5" s="67"/>
      <c r="AF5" s="63"/>
      <c r="AG5" s="64"/>
      <c r="AH5" s="64"/>
      <c r="AI5"/>
    </row>
    <row r="6" spans="1:35" ht="12" customHeight="1" x14ac:dyDescent="0.35">
      <c r="A6">
        <v>2</v>
      </c>
      <c r="B6" s="90" t="s">
        <v>15</v>
      </c>
      <c r="C6" s="84">
        <v>-6.7350000000000003</v>
      </c>
      <c r="D6" s="84">
        <v>4.5999999999999996</v>
      </c>
      <c r="E6" s="84">
        <v>4.9000000000000004</v>
      </c>
      <c r="F6" s="84">
        <v>0.6</v>
      </c>
      <c r="G6" s="84">
        <v>1.7</v>
      </c>
      <c r="H6" s="86">
        <v>1.6</v>
      </c>
      <c r="I6" s="86">
        <v>1.2</v>
      </c>
      <c r="J6" s="85">
        <v>1.4</v>
      </c>
      <c r="K6" s="86"/>
      <c r="L6" s="26"/>
      <c r="M6">
        <v>2</v>
      </c>
      <c r="N6" s="90" t="s">
        <v>15</v>
      </c>
      <c r="O6" s="84">
        <v>100</v>
      </c>
      <c r="P6" s="84">
        <v>93.265000000000001</v>
      </c>
      <c r="Q6" s="84">
        <v>97.55519000000001</v>
      </c>
      <c r="R6" s="84">
        <v>102.23783912000002</v>
      </c>
      <c r="S6" s="84">
        <v>102.44231479824002</v>
      </c>
      <c r="T6" s="84">
        <v>103.46673794622242</v>
      </c>
      <c r="U6" s="86">
        <v>104.60487206363086</v>
      </c>
      <c r="V6" s="86">
        <v>105.86013052839444</v>
      </c>
      <c r="W6" s="85">
        <v>107.34217235579196</v>
      </c>
      <c r="X6" s="26"/>
      <c r="AB6" s="67"/>
      <c r="AC6" s="68"/>
      <c r="AD6" s="68"/>
      <c r="AE6" s="67"/>
      <c r="AF6" s="66"/>
      <c r="AG6" s="64"/>
      <c r="AH6" s="64"/>
      <c r="AI6"/>
    </row>
    <row r="7" spans="1:35" ht="12" customHeight="1" x14ac:dyDescent="0.35">
      <c r="A7">
        <v>3</v>
      </c>
      <c r="B7" s="91" t="s">
        <v>16</v>
      </c>
      <c r="C7" s="84">
        <v>-3.879</v>
      </c>
      <c r="D7" s="84">
        <v>4.9479297586969402</v>
      </c>
      <c r="E7" s="84">
        <v>3.1</v>
      </c>
      <c r="F7" s="84">
        <v>1.2</v>
      </c>
      <c r="G7" s="84">
        <v>1.5</v>
      </c>
      <c r="H7" s="86">
        <v>1.9990000000000001</v>
      </c>
      <c r="I7" s="86">
        <v>1.966</v>
      </c>
      <c r="J7" s="85">
        <v>1.9890000000000001</v>
      </c>
      <c r="K7" s="86"/>
      <c r="L7" s="26"/>
      <c r="M7">
        <v>3</v>
      </c>
      <c r="N7" s="91" t="s">
        <v>16</v>
      </c>
      <c r="O7" s="84">
        <v>100</v>
      </c>
      <c r="P7" s="84">
        <v>96.120999999999995</v>
      </c>
      <c r="Q7" s="84">
        <v>100.87699956335707</v>
      </c>
      <c r="R7" s="84">
        <v>104.00418654982114</v>
      </c>
      <c r="S7" s="84">
        <v>105.252236788419</v>
      </c>
      <c r="T7" s="86">
        <v>106.83102034024527</v>
      </c>
      <c r="U7" s="86">
        <v>108.96657243684677</v>
      </c>
      <c r="V7" s="86">
        <v>111.10885525095519</v>
      </c>
      <c r="W7" s="85">
        <v>113.31881038189668</v>
      </c>
      <c r="X7" s="26"/>
      <c r="AB7" s="67"/>
      <c r="AC7" s="68"/>
      <c r="AD7" s="68"/>
      <c r="AE7" s="67"/>
      <c r="AF7" s="67"/>
      <c r="AG7" s="67"/>
      <c r="AH7" s="67"/>
      <c r="AI7"/>
    </row>
    <row r="8" spans="1:35" ht="12" customHeight="1" x14ac:dyDescent="0.35">
      <c r="A8">
        <v>4</v>
      </c>
      <c r="B8" s="91" t="s">
        <v>58</v>
      </c>
      <c r="C8" s="84">
        <v>-5.2329999999999997</v>
      </c>
      <c r="D8" s="84">
        <v>4.5408872787436101</v>
      </c>
      <c r="E8" s="84">
        <v>3.5</v>
      </c>
      <c r="F8" s="84">
        <v>1.5</v>
      </c>
      <c r="G8" s="84">
        <v>1.5</v>
      </c>
      <c r="H8" s="86">
        <v>2.323</v>
      </c>
      <c r="I8" s="86">
        <v>1.893</v>
      </c>
      <c r="J8" s="85">
        <v>1.7010000000000001</v>
      </c>
      <c r="K8" s="86"/>
      <c r="L8" s="26"/>
      <c r="M8">
        <v>4</v>
      </c>
      <c r="N8" s="91" t="s">
        <v>58</v>
      </c>
      <c r="O8" s="84">
        <v>100</v>
      </c>
      <c r="P8" s="84">
        <v>94.766999999999996</v>
      </c>
      <c r="Q8" s="84">
        <v>99.070262647446938</v>
      </c>
      <c r="R8" s="84">
        <v>102.53772184010758</v>
      </c>
      <c r="S8" s="84">
        <v>104.07578766770918</v>
      </c>
      <c r="T8" s="86">
        <v>105.63692448272481</v>
      </c>
      <c r="U8" s="86">
        <v>108.09087023845852</v>
      </c>
      <c r="V8" s="86">
        <v>110.13703041207253</v>
      </c>
      <c r="W8" s="85">
        <v>112.01046129938189</v>
      </c>
      <c r="X8" s="26"/>
      <c r="AB8" s="67"/>
      <c r="AC8" s="68"/>
      <c r="AD8" s="68"/>
      <c r="AE8" s="67"/>
      <c r="AF8" s="68"/>
      <c r="AG8" s="68"/>
      <c r="AH8" s="68"/>
      <c r="AI8"/>
    </row>
    <row r="9" spans="1:35" ht="12" customHeight="1" x14ac:dyDescent="0.35">
      <c r="A9">
        <v>5</v>
      </c>
      <c r="B9" s="91" t="s">
        <v>17</v>
      </c>
      <c r="C9" s="84">
        <v>2.2440000000000002</v>
      </c>
      <c r="D9" s="84">
        <v>8.1</v>
      </c>
      <c r="E9" s="84">
        <v>3</v>
      </c>
      <c r="F9" s="84">
        <v>5.2</v>
      </c>
      <c r="G9" s="84">
        <v>4.5</v>
      </c>
      <c r="H9" s="86">
        <v>4.633</v>
      </c>
      <c r="I9" s="86">
        <v>4.6020000000000003</v>
      </c>
      <c r="J9" s="85">
        <v>4.6280000000000001</v>
      </c>
      <c r="K9" s="86"/>
      <c r="L9" s="26"/>
      <c r="M9">
        <v>5</v>
      </c>
      <c r="N9" s="91" t="s">
        <v>17</v>
      </c>
      <c r="O9" s="84">
        <v>100</v>
      </c>
      <c r="P9" s="84">
        <v>102.244</v>
      </c>
      <c r="Q9" s="84">
        <v>110.525764</v>
      </c>
      <c r="R9" s="84">
        <v>113.84153692</v>
      </c>
      <c r="S9" s="84">
        <v>119.76129683984</v>
      </c>
      <c r="T9" s="86">
        <v>125.1505551976328</v>
      </c>
      <c r="U9" s="86">
        <v>130.94878041993911</v>
      </c>
      <c r="V9" s="86">
        <v>136.97504329486469</v>
      </c>
      <c r="W9" s="85">
        <v>143.31424829855104</v>
      </c>
      <c r="X9" s="26"/>
      <c r="AB9" s="67"/>
      <c r="AC9" s="68"/>
      <c r="AD9" s="68"/>
      <c r="AE9" s="67"/>
      <c r="AF9" s="67"/>
      <c r="AG9" s="68"/>
      <c r="AH9" s="68"/>
      <c r="AI9"/>
    </row>
    <row r="10" spans="1:35" ht="12" customHeight="1" x14ac:dyDescent="0.35">
      <c r="A10">
        <v>6</v>
      </c>
      <c r="B10" s="91" t="s">
        <v>18</v>
      </c>
      <c r="C10" s="84">
        <v>-7.9020000000000001</v>
      </c>
      <c r="D10" s="84">
        <v>6.7655510863372896</v>
      </c>
      <c r="E10" s="84">
        <v>2.6</v>
      </c>
      <c r="F10" s="84">
        <v>0.7</v>
      </c>
      <c r="G10" s="84">
        <v>1.6</v>
      </c>
      <c r="H10" s="86">
        <v>1.8129999999999999</v>
      </c>
      <c r="I10" s="86">
        <v>1.655</v>
      </c>
      <c r="J10" s="85">
        <v>1.44</v>
      </c>
      <c r="K10" s="86"/>
      <c r="L10" s="26"/>
      <c r="M10">
        <v>6</v>
      </c>
      <c r="N10" s="91" t="s">
        <v>18</v>
      </c>
      <c r="O10" s="84">
        <v>100</v>
      </c>
      <c r="P10" s="84">
        <v>92.097999999999999</v>
      </c>
      <c r="Q10" s="84">
        <v>98.32893723949492</v>
      </c>
      <c r="R10" s="84">
        <v>100.88548960772179</v>
      </c>
      <c r="S10" s="84">
        <v>101.59168803497583</v>
      </c>
      <c r="T10" s="86">
        <v>103.21715504353544</v>
      </c>
      <c r="U10" s="86">
        <v>105.08848206447473</v>
      </c>
      <c r="V10" s="86">
        <v>106.82769644264179</v>
      </c>
      <c r="W10" s="85">
        <v>108.36601527141583</v>
      </c>
      <c r="X10" s="26"/>
      <c r="AF10" s="67"/>
      <c r="AG10" s="68"/>
      <c r="AH10" s="68"/>
      <c r="AI10"/>
    </row>
    <row r="11" spans="1:35" ht="12" customHeight="1" x14ac:dyDescent="0.35">
      <c r="A11">
        <v>7</v>
      </c>
      <c r="B11" s="91" t="s">
        <v>19</v>
      </c>
      <c r="C11" s="84">
        <v>-3.6920000000000002</v>
      </c>
      <c r="D11" s="84">
        <v>2.5814133902556802</v>
      </c>
      <c r="E11" s="84">
        <v>1.9</v>
      </c>
      <c r="F11" s="84">
        <v>0.1</v>
      </c>
      <c r="G11" s="84">
        <v>1.4</v>
      </c>
      <c r="H11" s="86">
        <v>2.16</v>
      </c>
      <c r="I11" s="86">
        <v>1.8180000000000001</v>
      </c>
      <c r="J11" s="85">
        <v>1.3440000000000001</v>
      </c>
      <c r="K11" s="86"/>
      <c r="L11" s="26"/>
      <c r="M11">
        <v>7</v>
      </c>
      <c r="N11" s="91" t="s">
        <v>19</v>
      </c>
      <c r="O11" s="84">
        <v>100</v>
      </c>
      <c r="P11" s="84">
        <v>96.308000000000007</v>
      </c>
      <c r="Q11" s="84">
        <v>98.794107607887454</v>
      </c>
      <c r="R11" s="84">
        <v>100.67119565243731</v>
      </c>
      <c r="S11" s="84">
        <v>100.77186684808973</v>
      </c>
      <c r="T11" s="86">
        <v>102.18267298396299</v>
      </c>
      <c r="U11" s="86">
        <v>104.3898187204166</v>
      </c>
      <c r="V11" s="86">
        <v>106.28762562475379</v>
      </c>
      <c r="W11" s="85">
        <v>107.71613131315047</v>
      </c>
      <c r="X11" s="26"/>
      <c r="AF11" s="67"/>
      <c r="AG11" s="68"/>
      <c r="AH11" s="68"/>
      <c r="AI11"/>
    </row>
    <row r="12" spans="1:35" ht="12" customHeight="1" x14ac:dyDescent="0.35">
      <c r="A12">
        <v>8</v>
      </c>
      <c r="B12" s="91" t="s">
        <v>20</v>
      </c>
      <c r="C12" s="84">
        <v>-6.5960000000000001</v>
      </c>
      <c r="D12" s="84">
        <v>8.6812287308325793</v>
      </c>
      <c r="E12" s="84">
        <v>6.8</v>
      </c>
      <c r="F12" s="84">
        <v>6.1</v>
      </c>
      <c r="G12" s="84">
        <v>6.8</v>
      </c>
      <c r="H12" s="86">
        <v>6.7750000000000004</v>
      </c>
      <c r="I12" s="86">
        <v>6.53</v>
      </c>
      <c r="J12" s="85">
        <v>6.173</v>
      </c>
      <c r="K12" s="86"/>
      <c r="L12" s="26"/>
      <c r="M12">
        <v>8</v>
      </c>
      <c r="N12" s="91" t="s">
        <v>20</v>
      </c>
      <c r="O12" s="84">
        <v>100</v>
      </c>
      <c r="P12" s="84">
        <v>93.403999999999996</v>
      </c>
      <c r="Q12" s="84">
        <v>101.51261488374685</v>
      </c>
      <c r="R12" s="84">
        <v>108.41547269584164</v>
      </c>
      <c r="S12" s="84">
        <v>115.02881653028798</v>
      </c>
      <c r="T12" s="86">
        <v>122.85077605434758</v>
      </c>
      <c r="U12" s="86">
        <v>131.17391613202963</v>
      </c>
      <c r="V12" s="86">
        <v>139.73957285545114</v>
      </c>
      <c r="W12" s="85">
        <v>148.36569668781814</v>
      </c>
      <c r="X12" s="26"/>
    </row>
    <row r="13" spans="1:35" ht="12" customHeight="1" x14ac:dyDescent="0.35">
      <c r="A13">
        <v>9</v>
      </c>
      <c r="B13" s="91" t="s">
        <v>21</v>
      </c>
      <c r="C13" s="84">
        <v>-9.0259999999999998</v>
      </c>
      <c r="D13" s="84">
        <v>6.71735707336593</v>
      </c>
      <c r="E13" s="84">
        <v>3.9</v>
      </c>
      <c r="F13" s="84">
        <v>0.6</v>
      </c>
      <c r="G13" s="84">
        <v>0.9</v>
      </c>
      <c r="H13" s="86">
        <v>1.089</v>
      </c>
      <c r="I13" s="86">
        <v>1.0640000000000001</v>
      </c>
      <c r="J13" s="85">
        <v>0.74199999999999999</v>
      </c>
      <c r="K13" s="86"/>
      <c r="L13" s="26"/>
      <c r="M13">
        <v>9</v>
      </c>
      <c r="N13" s="91" t="s">
        <v>21</v>
      </c>
      <c r="O13" s="84">
        <v>100</v>
      </c>
      <c r="P13" s="84">
        <v>90.974000000000004</v>
      </c>
      <c r="Q13" s="84">
        <v>97.085048423923936</v>
      </c>
      <c r="R13" s="84">
        <v>100.87136531245696</v>
      </c>
      <c r="S13" s="84">
        <v>101.4765935043317</v>
      </c>
      <c r="T13" s="86">
        <v>102.38988284587067</v>
      </c>
      <c r="U13" s="86">
        <v>103.50490867006221</v>
      </c>
      <c r="V13" s="86">
        <v>104.60620089831167</v>
      </c>
      <c r="W13" s="85">
        <v>105.38237890897715</v>
      </c>
      <c r="X13" s="26"/>
    </row>
    <row r="14" spans="1:35" ht="12" customHeight="1" x14ac:dyDescent="0.35">
      <c r="A14">
        <v>10</v>
      </c>
      <c r="B14" s="91" t="s">
        <v>22</v>
      </c>
      <c r="C14" s="84">
        <v>-4.6189999999999998</v>
      </c>
      <c r="D14" s="84">
        <v>1.64069646432631</v>
      </c>
      <c r="E14" s="84">
        <v>1.4</v>
      </c>
      <c r="F14" s="84">
        <v>1.8</v>
      </c>
      <c r="G14" s="84">
        <v>0.9</v>
      </c>
      <c r="H14" s="86">
        <v>0.93200000000000005</v>
      </c>
      <c r="I14" s="86">
        <v>0.47</v>
      </c>
      <c r="J14" s="85">
        <v>0.41399999999999998</v>
      </c>
      <c r="K14" s="86"/>
      <c r="L14" s="26"/>
      <c r="M14">
        <v>10</v>
      </c>
      <c r="N14" s="91" t="s">
        <v>22</v>
      </c>
      <c r="O14" s="84">
        <v>100</v>
      </c>
      <c r="P14" s="84">
        <v>95.381</v>
      </c>
      <c r="Q14" s="84">
        <v>96.945912694639091</v>
      </c>
      <c r="R14" s="84">
        <v>98.30315547236404</v>
      </c>
      <c r="S14" s="84">
        <v>100.0726122708666</v>
      </c>
      <c r="T14" s="86">
        <v>100.97326578130439</v>
      </c>
      <c r="U14" s="86">
        <v>101.91433661838614</v>
      </c>
      <c r="V14" s="86">
        <v>102.39333400049256</v>
      </c>
      <c r="W14" s="85">
        <v>102.8172424032546</v>
      </c>
      <c r="X14" s="26"/>
    </row>
    <row r="15" spans="1:35" ht="12" customHeight="1" x14ac:dyDescent="0.35">
      <c r="A15">
        <v>11</v>
      </c>
      <c r="B15" s="91" t="s">
        <v>23</v>
      </c>
      <c r="C15" s="84">
        <v>-3.9129999999999998</v>
      </c>
      <c r="D15" s="84">
        <v>4.8707562258509496</v>
      </c>
      <c r="E15" s="84">
        <v>4.2</v>
      </c>
      <c r="F15" s="84">
        <v>0.6</v>
      </c>
      <c r="G15" s="84">
        <v>1.2</v>
      </c>
      <c r="H15" s="86">
        <v>1.6</v>
      </c>
      <c r="I15" s="86">
        <v>1.57</v>
      </c>
      <c r="J15" s="85">
        <v>1.5389999999999999</v>
      </c>
      <c r="K15" s="86"/>
      <c r="L15" s="26"/>
      <c r="M15">
        <v>11</v>
      </c>
      <c r="N15" s="91" t="s">
        <v>23</v>
      </c>
      <c r="O15" s="84">
        <v>100</v>
      </c>
      <c r="P15" s="84">
        <v>96.087000000000003</v>
      </c>
      <c r="Q15" s="84">
        <v>100.76716353473341</v>
      </c>
      <c r="R15" s="84">
        <v>104.99938440319222</v>
      </c>
      <c r="S15" s="84">
        <v>105.62938070961138</v>
      </c>
      <c r="T15" s="86">
        <v>106.89693327812672</v>
      </c>
      <c r="U15" s="86">
        <v>108.60728421057675</v>
      </c>
      <c r="V15" s="86">
        <v>110.31241857268282</v>
      </c>
      <c r="W15" s="85">
        <v>112.0101266945164</v>
      </c>
      <c r="X15" s="26"/>
    </row>
    <row r="16" spans="1:35" ht="12" customHeight="1" x14ac:dyDescent="0.35">
      <c r="A16">
        <v>12</v>
      </c>
      <c r="B16" s="91" t="s">
        <v>24</v>
      </c>
      <c r="C16" s="84">
        <v>-2.2000000000000002</v>
      </c>
      <c r="D16" s="84">
        <v>6.8477607386523296</v>
      </c>
      <c r="E16" s="84">
        <v>5.4</v>
      </c>
      <c r="F16" s="84">
        <v>0.3</v>
      </c>
      <c r="G16" s="84">
        <v>2.4</v>
      </c>
      <c r="H16" s="86">
        <v>3.391</v>
      </c>
      <c r="I16" s="86">
        <v>3.306</v>
      </c>
      <c r="J16" s="85">
        <v>3.11</v>
      </c>
      <c r="K16" s="86"/>
      <c r="L16" s="26"/>
      <c r="M16">
        <v>12</v>
      </c>
      <c r="N16" s="91" t="s">
        <v>24</v>
      </c>
      <c r="O16" s="84">
        <v>100</v>
      </c>
      <c r="P16" s="84">
        <v>97.8</v>
      </c>
      <c r="Q16" s="84">
        <v>104.49711000240197</v>
      </c>
      <c r="R16" s="84">
        <v>110.13995394253168</v>
      </c>
      <c r="S16" s="84">
        <v>110.47037380435926</v>
      </c>
      <c r="T16" s="86">
        <v>113.12166277566388</v>
      </c>
      <c r="U16" s="86">
        <v>116.95761836038665</v>
      </c>
      <c r="V16" s="86">
        <v>120.82423722338103</v>
      </c>
      <c r="W16" s="85">
        <v>124.58187100102818</v>
      </c>
      <c r="X16" s="26"/>
    </row>
    <row r="17" spans="1:24" ht="12" customHeight="1" x14ac:dyDescent="0.35">
      <c r="A17">
        <v>13</v>
      </c>
      <c r="B17" s="91" t="s">
        <v>25</v>
      </c>
      <c r="C17" s="84">
        <v>-2.6640000000000001</v>
      </c>
      <c r="D17" s="84">
        <v>4.7125830459677598</v>
      </c>
      <c r="E17" s="84">
        <v>-2.2000000000000002</v>
      </c>
      <c r="F17" s="84">
        <v>0.3</v>
      </c>
      <c r="G17" s="84">
        <v>2.1</v>
      </c>
      <c r="H17" s="86">
        <v>1</v>
      </c>
      <c r="I17" s="86">
        <v>0.8</v>
      </c>
      <c r="J17" s="85">
        <v>0.7</v>
      </c>
      <c r="K17" s="86"/>
      <c r="L17" s="26"/>
      <c r="M17">
        <v>13</v>
      </c>
      <c r="N17" s="91" t="s">
        <v>25</v>
      </c>
      <c r="O17" s="84">
        <v>100</v>
      </c>
      <c r="P17" s="84">
        <v>97.335999999999999</v>
      </c>
      <c r="Q17" s="84">
        <v>101.92303983362318</v>
      </c>
      <c r="R17" s="84">
        <v>99.680732957283467</v>
      </c>
      <c r="S17" s="84">
        <v>99.979775156155313</v>
      </c>
      <c r="T17" s="86">
        <v>102.07935043443456</v>
      </c>
      <c r="U17" s="86">
        <v>103.1001439387789</v>
      </c>
      <c r="V17" s="86">
        <v>103.92494509028913</v>
      </c>
      <c r="W17" s="85">
        <v>104.65241970592115</v>
      </c>
      <c r="X17" s="26"/>
    </row>
    <row r="18" spans="1:24" ht="12" customHeight="1" x14ac:dyDescent="0.35">
      <c r="A18">
        <v>14</v>
      </c>
      <c r="B18" s="91" t="s">
        <v>26</v>
      </c>
      <c r="C18" s="84">
        <v>-6.3419999999999996</v>
      </c>
      <c r="D18" s="84">
        <v>4.9130873637021502</v>
      </c>
      <c r="E18" s="84">
        <v>2.6</v>
      </c>
      <c r="F18" s="84">
        <v>1.2</v>
      </c>
      <c r="G18" s="84">
        <v>1.3</v>
      </c>
      <c r="H18" s="86">
        <v>1.4</v>
      </c>
      <c r="I18" s="86">
        <v>1.4</v>
      </c>
      <c r="J18" s="85">
        <v>1.4</v>
      </c>
      <c r="K18" s="86"/>
      <c r="L18" s="26"/>
      <c r="M18">
        <v>14</v>
      </c>
      <c r="N18" s="91" t="s">
        <v>26</v>
      </c>
      <c r="O18" s="84">
        <v>100</v>
      </c>
      <c r="P18" s="84">
        <v>93.658000000000001</v>
      </c>
      <c r="Q18" s="84">
        <v>98.259499363096168</v>
      </c>
      <c r="R18" s="84">
        <v>100.81424634653668</v>
      </c>
      <c r="S18" s="84">
        <v>102.02401730269511</v>
      </c>
      <c r="T18" s="86">
        <v>103.35032952763014</v>
      </c>
      <c r="U18" s="86">
        <v>104.79723414101696</v>
      </c>
      <c r="V18" s="86">
        <v>106.2643954189912</v>
      </c>
      <c r="W18" s="85">
        <v>107.75209695485708</v>
      </c>
      <c r="X18" s="26"/>
    </row>
    <row r="19" spans="1:24" ht="12" customHeight="1" x14ac:dyDescent="0.35">
      <c r="A19">
        <v>15</v>
      </c>
      <c r="B19" s="91" t="s">
        <v>27</v>
      </c>
      <c r="C19" s="84">
        <v>-10.823</v>
      </c>
      <c r="D19" s="84">
        <v>5.5195949732681902</v>
      </c>
      <c r="E19" s="84">
        <v>5.2</v>
      </c>
      <c r="F19" s="84">
        <v>1.1000000000000001</v>
      </c>
      <c r="G19" s="84">
        <v>2.4</v>
      </c>
      <c r="H19" s="86">
        <v>2.7309999999999999</v>
      </c>
      <c r="I19" s="86">
        <v>2.085</v>
      </c>
      <c r="J19" s="85">
        <v>1.746</v>
      </c>
      <c r="K19" s="86"/>
      <c r="L19" s="26"/>
      <c r="M19">
        <v>15</v>
      </c>
      <c r="N19" s="91" t="s">
        <v>27</v>
      </c>
      <c r="O19" s="84">
        <v>100</v>
      </c>
      <c r="P19" s="84">
        <v>89.176999999999992</v>
      </c>
      <c r="Q19" s="84">
        <v>94.099209209311368</v>
      </c>
      <c r="R19" s="84">
        <v>98.992368088195562</v>
      </c>
      <c r="S19" s="84">
        <v>100.08128413716571</v>
      </c>
      <c r="T19" s="86">
        <v>102.48323495645769</v>
      </c>
      <c r="U19" s="86">
        <v>105.28205210311855</v>
      </c>
      <c r="V19" s="86">
        <v>107.47718288946857</v>
      </c>
      <c r="W19" s="85">
        <v>109.35373450271869</v>
      </c>
      <c r="X19" s="26"/>
    </row>
    <row r="20" spans="1:24" ht="12" customHeight="1" x14ac:dyDescent="0.35">
      <c r="A20">
        <v>16</v>
      </c>
      <c r="B20" s="91" t="s">
        <v>28</v>
      </c>
      <c r="C20" s="84">
        <v>1.94</v>
      </c>
      <c r="D20" s="84">
        <v>11.3534964019066</v>
      </c>
      <c r="E20" s="84">
        <v>5.5</v>
      </c>
      <c r="F20" s="84">
        <v>3</v>
      </c>
      <c r="G20" s="84">
        <v>3</v>
      </c>
      <c r="H20" s="86">
        <v>2.95</v>
      </c>
      <c r="I20" s="86">
        <v>3.0289999999999999</v>
      </c>
      <c r="J20" s="85">
        <v>3.0219999999999998</v>
      </c>
      <c r="K20" s="86"/>
      <c r="L20" s="26"/>
      <c r="M20">
        <v>16</v>
      </c>
      <c r="N20" s="91" t="s">
        <v>28</v>
      </c>
      <c r="O20" s="84">
        <v>100</v>
      </c>
      <c r="P20" s="84">
        <v>101.94000000000001</v>
      </c>
      <c r="Q20" s="84">
        <v>113.51375423210359</v>
      </c>
      <c r="R20" s="84">
        <v>119.75701071486928</v>
      </c>
      <c r="S20" s="84">
        <v>123.34972103631536</v>
      </c>
      <c r="T20" s="86">
        <v>127.05021266740482</v>
      </c>
      <c r="U20" s="86">
        <v>130.79819394109327</v>
      </c>
      <c r="V20" s="86">
        <v>134.76007123556897</v>
      </c>
      <c r="W20" s="85">
        <v>138.83252058830786</v>
      </c>
      <c r="X20" s="26"/>
    </row>
    <row r="21" spans="1:24" ht="12" customHeight="1" x14ac:dyDescent="0.35">
      <c r="A21">
        <v>17</v>
      </c>
      <c r="B21" s="91" t="s">
        <v>29</v>
      </c>
      <c r="C21" s="84">
        <v>-9.27</v>
      </c>
      <c r="D21" s="84">
        <v>7.5249103788767799</v>
      </c>
      <c r="E21" s="84">
        <v>4.0999999999999996</v>
      </c>
      <c r="F21" s="84">
        <v>-0.6</v>
      </c>
      <c r="G21" s="84">
        <v>0.9</v>
      </c>
      <c r="H21" s="86">
        <v>2.3460000000000001</v>
      </c>
      <c r="I21" s="86">
        <v>2.2040000000000002</v>
      </c>
      <c r="J21" s="85">
        <v>1.5</v>
      </c>
      <c r="K21" s="86"/>
      <c r="L21" s="26"/>
      <c r="M21">
        <v>17</v>
      </c>
      <c r="N21" s="91" t="s">
        <v>29</v>
      </c>
      <c r="O21" s="84">
        <v>100</v>
      </c>
      <c r="P21" s="84">
        <v>90.73</v>
      </c>
      <c r="Q21" s="84">
        <v>97.5573511867549</v>
      </c>
      <c r="R21" s="84">
        <v>101.55720258541184</v>
      </c>
      <c r="S21" s="84">
        <v>100.94785936989938</v>
      </c>
      <c r="T21" s="86">
        <v>101.85639010422847</v>
      </c>
      <c r="U21" s="86">
        <v>104.24594101607367</v>
      </c>
      <c r="V21" s="86">
        <v>106.54352155606794</v>
      </c>
      <c r="W21" s="85">
        <v>108.14167437940895</v>
      </c>
      <c r="X21" s="26"/>
    </row>
    <row r="22" spans="1:24" ht="12" customHeight="1" thickBot="1" x14ac:dyDescent="0.4">
      <c r="A22">
        <v>18</v>
      </c>
      <c r="B22" s="92" t="s">
        <v>30</v>
      </c>
      <c r="C22" s="108">
        <v>-3.4049999999999998</v>
      </c>
      <c r="D22" s="108">
        <v>5.9466233248430704</v>
      </c>
      <c r="E22" s="108">
        <v>2</v>
      </c>
      <c r="F22" s="108">
        <v>1.4</v>
      </c>
      <c r="G22" s="108">
        <v>1</v>
      </c>
      <c r="H22" s="108">
        <v>1.7609999999999999</v>
      </c>
      <c r="I22" s="108">
        <v>2.052</v>
      </c>
      <c r="J22" s="109">
        <v>1.855</v>
      </c>
      <c r="K22" s="86"/>
      <c r="L22" s="26"/>
      <c r="M22">
        <v>18</v>
      </c>
      <c r="N22" s="92" t="s">
        <v>30</v>
      </c>
      <c r="O22" s="108">
        <v>100</v>
      </c>
      <c r="P22" s="108">
        <v>96.594999999999999</v>
      </c>
      <c r="Q22" s="108">
        <v>102.33914080063218</v>
      </c>
      <c r="R22" s="108">
        <v>104.38592361664483</v>
      </c>
      <c r="S22" s="108">
        <v>105.84732654727786</v>
      </c>
      <c r="T22" s="108">
        <v>106.90579981275064</v>
      </c>
      <c r="U22" s="108">
        <v>108.78841094745317</v>
      </c>
      <c r="V22" s="108">
        <v>111.02074914009492</v>
      </c>
      <c r="W22" s="109">
        <v>113.08018403664369</v>
      </c>
      <c r="X22" s="26"/>
    </row>
    <row r="23" spans="1:24" ht="12" customHeight="1" x14ac:dyDescent="0.2">
      <c r="B23" s="16"/>
      <c r="C23" s="15"/>
      <c r="D23" s="15"/>
      <c r="E23" s="15"/>
      <c r="F23" s="15"/>
      <c r="G23" s="15"/>
      <c r="H23" s="15"/>
      <c r="I23" s="15"/>
      <c r="J23" s="15"/>
      <c r="K23" s="15"/>
      <c r="L23" s="15"/>
      <c r="N23" s="16"/>
      <c r="O23" s="15"/>
      <c r="P23" s="15"/>
      <c r="Q23" s="15"/>
      <c r="R23" s="15"/>
      <c r="S23" s="15"/>
      <c r="T23" s="15"/>
      <c r="U23" s="15"/>
      <c r="V23" s="15"/>
      <c r="W23" s="15"/>
      <c r="X23" s="15"/>
    </row>
    <row r="25" spans="1:24" ht="19.5" customHeight="1" x14ac:dyDescent="0.25">
      <c r="A25" s="25">
        <v>2</v>
      </c>
      <c r="B25" s="6" t="s">
        <v>34</v>
      </c>
      <c r="C25" s="7"/>
      <c r="D25" s="7"/>
      <c r="E25" s="7"/>
      <c r="F25" s="7"/>
      <c r="G25" s="7"/>
      <c r="H25" s="8"/>
      <c r="I25" s="23"/>
      <c r="J25" s="23"/>
      <c r="K25" s="23" t="s">
        <v>13</v>
      </c>
      <c r="L25" s="23"/>
      <c r="N25" s="6" t="s">
        <v>35</v>
      </c>
      <c r="O25" s="7"/>
      <c r="P25" s="7"/>
      <c r="Q25" s="7"/>
      <c r="R25" s="7"/>
      <c r="S25" s="7"/>
      <c r="T25" s="7"/>
      <c r="U25" s="8"/>
      <c r="V25" s="23"/>
      <c r="W25" s="23"/>
      <c r="X25" s="23" t="s">
        <v>13</v>
      </c>
    </row>
    <row r="26" spans="1:24" ht="12" customHeight="1" x14ac:dyDescent="0.25">
      <c r="B26" s="10" t="s">
        <v>1</v>
      </c>
      <c r="C26" s="11">
        <v>2020</v>
      </c>
      <c r="D26" s="11">
        <v>2021</v>
      </c>
      <c r="E26" s="11">
        <v>2022</v>
      </c>
      <c r="F26" s="11">
        <v>2023</v>
      </c>
      <c r="G26" s="11">
        <v>2024</v>
      </c>
      <c r="H26" s="11">
        <v>2025</v>
      </c>
      <c r="I26" s="11">
        <v>2026</v>
      </c>
      <c r="J26" s="14">
        <v>2027</v>
      </c>
      <c r="K26" s="24"/>
      <c r="L26" s="24"/>
      <c r="N26" s="10" t="s">
        <v>1</v>
      </c>
      <c r="O26" s="13">
        <v>2019</v>
      </c>
      <c r="P26" s="13">
        <v>2020</v>
      </c>
      <c r="Q26" s="13">
        <v>2021</v>
      </c>
      <c r="R26" s="13">
        <v>2022</v>
      </c>
      <c r="S26" s="13">
        <v>2023</v>
      </c>
      <c r="T26" s="13">
        <v>2024</v>
      </c>
      <c r="U26" s="13">
        <v>2025</v>
      </c>
      <c r="V26" s="11">
        <v>2026</v>
      </c>
      <c r="W26" s="14">
        <v>2027</v>
      </c>
      <c r="X26" s="24"/>
    </row>
    <row r="27" spans="1:24" ht="12" customHeight="1" x14ac:dyDescent="0.35">
      <c r="A27">
        <v>1</v>
      </c>
      <c r="B27" s="75" t="s">
        <v>139</v>
      </c>
      <c r="C27" s="112">
        <v>-6.0860000000000003</v>
      </c>
      <c r="D27" s="112">
        <v>5.2999999999999936</v>
      </c>
      <c r="E27" s="112">
        <v>-0.88728323699421852</v>
      </c>
      <c r="F27" s="112">
        <v>-2.5611383709518987</v>
      </c>
      <c r="G27" s="112">
        <v>6.086751717369987</v>
      </c>
      <c r="H27" s="110"/>
      <c r="I27" s="110"/>
      <c r="J27" s="111"/>
      <c r="K27" s="88"/>
      <c r="L27" s="24"/>
      <c r="M27">
        <v>1</v>
      </c>
      <c r="N27" s="75" t="s">
        <v>139</v>
      </c>
      <c r="O27" s="113">
        <v>100</v>
      </c>
      <c r="P27" s="113">
        <v>93.914000000000001</v>
      </c>
      <c r="Q27" s="113">
        <v>98.891441999999998</v>
      </c>
      <c r="R27" s="113">
        <v>98.013994812312134</v>
      </c>
      <c r="S27" s="113">
        <v>95.503720782271202</v>
      </c>
      <c r="T27" s="113">
        <v>101.31679514713834</v>
      </c>
      <c r="U27" s="113"/>
      <c r="V27" s="110"/>
      <c r="W27" s="111"/>
      <c r="X27" s="26"/>
    </row>
    <row r="28" spans="1:24" ht="12" customHeight="1" x14ac:dyDescent="0.35">
      <c r="A28">
        <v>2</v>
      </c>
      <c r="B28" s="90" t="s">
        <v>15</v>
      </c>
      <c r="C28" s="84">
        <v>-6.7350000000000003</v>
      </c>
      <c r="D28" s="84">
        <v>4.6000000000000041</v>
      </c>
      <c r="E28" s="84">
        <v>0.45337186897880244</v>
      </c>
      <c r="F28" s="84">
        <v>-2.6578999018645577</v>
      </c>
      <c r="G28" s="84">
        <v>6.1911678115799784</v>
      </c>
      <c r="H28" s="86"/>
      <c r="I28" s="86"/>
      <c r="J28" s="85"/>
      <c r="K28" s="88"/>
      <c r="L28" s="26"/>
      <c r="M28">
        <v>2</v>
      </c>
      <c r="N28" s="90" t="s">
        <v>15</v>
      </c>
      <c r="O28" s="84">
        <v>100</v>
      </c>
      <c r="P28" s="84">
        <v>93.265000000000001</v>
      </c>
      <c r="Q28" s="84">
        <v>97.55519000000001</v>
      </c>
      <c r="R28" s="84">
        <v>97.90405788562623</v>
      </c>
      <c r="S28" s="84">
        <v>94.922932166219752</v>
      </c>
      <c r="T28" s="84">
        <v>100.10596646035958</v>
      </c>
      <c r="U28" s="86"/>
      <c r="V28" s="86"/>
      <c r="W28" s="85"/>
      <c r="X28" s="26"/>
    </row>
    <row r="29" spans="1:24" ht="12" customHeight="1" x14ac:dyDescent="0.35">
      <c r="A29">
        <v>3</v>
      </c>
      <c r="B29" s="91" t="s">
        <v>16</v>
      </c>
      <c r="C29" s="84">
        <v>-3.879</v>
      </c>
      <c r="D29" s="84">
        <v>4.947929758696934</v>
      </c>
      <c r="E29" s="84">
        <v>-1.2703275529865055</v>
      </c>
      <c r="F29" s="84">
        <v>-2.0773307163886034</v>
      </c>
      <c r="G29" s="84">
        <v>5.9823356231599512</v>
      </c>
      <c r="H29" s="86"/>
      <c r="I29" s="86"/>
      <c r="J29" s="85"/>
      <c r="K29" s="88"/>
      <c r="L29" s="26"/>
      <c r="M29">
        <v>3</v>
      </c>
      <c r="N29" s="91" t="s">
        <v>16</v>
      </c>
      <c r="O29" s="84">
        <v>100</v>
      </c>
      <c r="P29" s="84">
        <v>96.120999999999995</v>
      </c>
      <c r="Q29" s="84">
        <v>100.87699956335707</v>
      </c>
      <c r="R29" s="84">
        <v>99.595531243277676</v>
      </c>
      <c r="S29" s="84">
        <v>97.526602680610665</v>
      </c>
      <c r="T29" s="86">
        <v>103.36097137483051</v>
      </c>
      <c r="U29" s="86"/>
      <c r="V29" s="86"/>
      <c r="W29" s="85"/>
      <c r="X29" s="26"/>
    </row>
    <row r="30" spans="1:24" ht="12" customHeight="1" x14ac:dyDescent="0.35">
      <c r="A30">
        <v>4</v>
      </c>
      <c r="B30" s="91" t="s">
        <v>58</v>
      </c>
      <c r="C30" s="84">
        <v>-5.2329999999999997</v>
      </c>
      <c r="D30" s="84">
        <v>4.5408872787435994</v>
      </c>
      <c r="E30" s="84">
        <v>-0.88728323699421852</v>
      </c>
      <c r="F30" s="84">
        <v>-1.7870461236506263</v>
      </c>
      <c r="G30" s="84">
        <v>5.9823356231599512</v>
      </c>
      <c r="H30" s="86"/>
      <c r="I30" s="86"/>
      <c r="J30" s="85"/>
      <c r="K30" s="88"/>
      <c r="L30" s="26"/>
      <c r="M30">
        <v>4</v>
      </c>
      <c r="N30" s="91" t="s">
        <v>58</v>
      </c>
      <c r="O30" s="84">
        <v>100</v>
      </c>
      <c r="P30" s="84">
        <v>94.766999999999996</v>
      </c>
      <c r="Q30" s="84">
        <v>99.070262647446938</v>
      </c>
      <c r="R30" s="84">
        <v>98.19122881413</v>
      </c>
      <c r="S30" s="84">
        <v>96.436506265842169</v>
      </c>
      <c r="T30" s="86">
        <v>102.20566173391452</v>
      </c>
      <c r="U30" s="86"/>
      <c r="V30" s="86"/>
      <c r="W30" s="85"/>
      <c r="X30" s="26"/>
    </row>
    <row r="31" spans="1:24" ht="12" customHeight="1" x14ac:dyDescent="0.35">
      <c r="A31">
        <v>5</v>
      </c>
      <c r="B31" s="91" t="s">
        <v>17</v>
      </c>
      <c r="C31" s="84">
        <v>2.2440000000000002</v>
      </c>
      <c r="D31" s="84">
        <v>8.0999999999999961</v>
      </c>
      <c r="E31" s="84">
        <v>-1.3660886319845744</v>
      </c>
      <c r="F31" s="84">
        <v>1.7931305201177805</v>
      </c>
      <c r="G31" s="84">
        <v>9.1148184494602482</v>
      </c>
      <c r="H31" s="86"/>
      <c r="I31" s="86"/>
      <c r="J31" s="85"/>
      <c r="K31" s="88"/>
      <c r="L31" s="26"/>
      <c r="M31">
        <v>5</v>
      </c>
      <c r="N31" s="91" t="s">
        <v>17</v>
      </c>
      <c r="O31" s="84">
        <v>100</v>
      </c>
      <c r="P31" s="84">
        <v>102.244</v>
      </c>
      <c r="Q31" s="84">
        <v>110.525764</v>
      </c>
      <c r="R31" s="84">
        <v>109.01588410258189</v>
      </c>
      <c r="S31" s="84">
        <v>110.97068119220152</v>
      </c>
      <c r="T31" s="86">
        <v>121.08545731500003</v>
      </c>
      <c r="U31" s="86"/>
      <c r="V31" s="86"/>
      <c r="W31" s="85"/>
      <c r="X31" s="26"/>
    </row>
    <row r="32" spans="1:24" ht="12" customHeight="1" x14ac:dyDescent="0.35">
      <c r="A32">
        <v>6</v>
      </c>
      <c r="B32" s="91" t="s">
        <v>18</v>
      </c>
      <c r="C32" s="84">
        <v>-7.9020000000000001</v>
      </c>
      <c r="D32" s="84">
        <v>6.7655510863372958</v>
      </c>
      <c r="E32" s="84">
        <v>-1.7491329479768725</v>
      </c>
      <c r="F32" s="84">
        <v>-2.5611383709519098</v>
      </c>
      <c r="G32" s="84">
        <v>6.0867517173699648</v>
      </c>
      <c r="H32" s="86"/>
      <c r="I32" s="86"/>
      <c r="J32" s="85"/>
      <c r="K32" s="88"/>
      <c r="L32" s="26"/>
      <c r="M32">
        <v>6</v>
      </c>
      <c r="N32" s="91" t="s">
        <v>18</v>
      </c>
      <c r="O32" s="84">
        <v>100</v>
      </c>
      <c r="P32" s="84">
        <v>92.097999999999999</v>
      </c>
      <c r="Q32" s="84">
        <v>98.32893723949492</v>
      </c>
      <c r="R32" s="84">
        <v>96.609033400843416</v>
      </c>
      <c r="S32" s="84">
        <v>94.134742376608671</v>
      </c>
      <c r="T32" s="86">
        <v>99.864490424858701</v>
      </c>
      <c r="U32" s="86"/>
      <c r="V32" s="86"/>
      <c r="W32" s="85"/>
      <c r="X32" s="26"/>
    </row>
    <row r="33" spans="1:24" ht="12" customHeight="1" x14ac:dyDescent="0.35">
      <c r="A33">
        <v>7</v>
      </c>
      <c r="B33" s="91" t="s">
        <v>19</v>
      </c>
      <c r="C33" s="84">
        <v>-3.6920000000000002</v>
      </c>
      <c r="D33" s="84">
        <v>2.5814133902556824</v>
      </c>
      <c r="E33" s="84">
        <v>-2.4194605009633885</v>
      </c>
      <c r="F33" s="84">
        <v>-3.141707556427864</v>
      </c>
      <c r="G33" s="84">
        <v>5.8779195289499597</v>
      </c>
      <c r="H33" s="86"/>
      <c r="I33" s="86"/>
      <c r="J33" s="85"/>
      <c r="K33" s="88"/>
      <c r="L33" s="26"/>
      <c r="M33">
        <v>7</v>
      </c>
      <c r="N33" s="91" t="s">
        <v>19</v>
      </c>
      <c r="O33" s="84">
        <v>100</v>
      </c>
      <c r="P33" s="84">
        <v>96.308000000000007</v>
      </c>
      <c r="Q33" s="84">
        <v>98.794107607887454</v>
      </c>
      <c r="R33" s="84">
        <v>96.403823197035351</v>
      </c>
      <c r="S33" s="84">
        <v>93.375096998968729</v>
      </c>
      <c r="T33" s="86">
        <v>98.863610060647076</v>
      </c>
      <c r="U33" s="86"/>
      <c r="V33" s="86"/>
      <c r="W33" s="85"/>
      <c r="X33" s="26"/>
    </row>
    <row r="34" spans="1:24" ht="12" customHeight="1" x14ac:dyDescent="0.35">
      <c r="A34">
        <v>8</v>
      </c>
      <c r="B34" s="91" t="s">
        <v>20</v>
      </c>
      <c r="C34" s="84">
        <v>-6.5960000000000001</v>
      </c>
      <c r="D34" s="84">
        <v>8.6812287308325686</v>
      </c>
      <c r="E34" s="84">
        <v>2.2728323699422015</v>
      </c>
      <c r="F34" s="84">
        <v>2.663984298331723</v>
      </c>
      <c r="G34" s="84">
        <v>11.516388616290495</v>
      </c>
      <c r="H34" s="86"/>
      <c r="I34" s="86"/>
      <c r="J34" s="85"/>
      <c r="K34" s="88"/>
      <c r="L34" s="26"/>
      <c r="M34">
        <v>8</v>
      </c>
      <c r="N34" s="91" t="s">
        <v>20</v>
      </c>
      <c r="O34" s="84">
        <v>100</v>
      </c>
      <c r="P34" s="84">
        <v>93.403999999999996</v>
      </c>
      <c r="Q34" s="84">
        <v>101.51261488374685</v>
      </c>
      <c r="R34" s="84">
        <v>103.81982645439942</v>
      </c>
      <c r="S34" s="84">
        <v>106.58557032969986</v>
      </c>
      <c r="T34" s="86">
        <v>118.86037881775772</v>
      </c>
      <c r="U34" s="86"/>
      <c r="V34" s="86"/>
      <c r="W34" s="85"/>
      <c r="X34" s="26"/>
    </row>
    <row r="35" spans="1:24" ht="12" customHeight="1" x14ac:dyDescent="0.35">
      <c r="A35">
        <v>9</v>
      </c>
      <c r="B35" s="91" t="s">
        <v>21</v>
      </c>
      <c r="C35" s="84">
        <v>-9.0259999999999998</v>
      </c>
      <c r="D35" s="84">
        <v>6.7173570733659371</v>
      </c>
      <c r="E35" s="84">
        <v>-0.50423892100193157</v>
      </c>
      <c r="F35" s="84">
        <v>-2.6578999018645466</v>
      </c>
      <c r="G35" s="84">
        <v>5.3558390578998916</v>
      </c>
      <c r="H35" s="86"/>
      <c r="I35" s="86"/>
      <c r="J35" s="85"/>
      <c r="K35" s="88"/>
      <c r="L35" s="26"/>
      <c r="M35">
        <v>9</v>
      </c>
      <c r="N35" s="91" t="s">
        <v>21</v>
      </c>
      <c r="O35" s="84">
        <v>100</v>
      </c>
      <c r="P35" s="84">
        <v>90.974000000000004</v>
      </c>
      <c r="Q35" s="84">
        <v>97.085048423923936</v>
      </c>
      <c r="R35" s="84">
        <v>96.595507823296941</v>
      </c>
      <c r="S35" s="84">
        <v>94.028095915655967</v>
      </c>
      <c r="T35" s="86">
        <v>99.064089402106248</v>
      </c>
      <c r="U35" s="86"/>
      <c r="V35" s="86"/>
      <c r="W35" s="85"/>
      <c r="X35" s="26"/>
    </row>
    <row r="36" spans="1:24" ht="12" customHeight="1" x14ac:dyDescent="0.35">
      <c r="A36">
        <v>10</v>
      </c>
      <c r="B36" s="91" t="s">
        <v>22</v>
      </c>
      <c r="C36" s="84">
        <v>-4.6189999999999998</v>
      </c>
      <c r="D36" s="84">
        <v>1.6406964643263189</v>
      </c>
      <c r="E36" s="84">
        <v>-2.8982658959537444</v>
      </c>
      <c r="F36" s="84">
        <v>-1.4967615309126381</v>
      </c>
      <c r="G36" s="84">
        <v>5.3558390578999138</v>
      </c>
      <c r="H36" s="86"/>
      <c r="I36" s="86"/>
      <c r="J36" s="85"/>
      <c r="K36" s="88"/>
      <c r="L36" s="26"/>
      <c r="M36">
        <v>10</v>
      </c>
      <c r="N36" s="91" t="s">
        <v>22</v>
      </c>
      <c r="O36" s="84">
        <v>100</v>
      </c>
      <c r="P36" s="84">
        <v>95.381</v>
      </c>
      <c r="Q36" s="84">
        <v>96.945912694639091</v>
      </c>
      <c r="R36" s="84">
        <v>94.13616236948927</v>
      </c>
      <c r="S36" s="84">
        <v>92.727168504465297</v>
      </c>
      <c r="T36" s="86">
        <v>97.693486412512115</v>
      </c>
      <c r="U36" s="86"/>
      <c r="V36" s="86"/>
      <c r="W36" s="85"/>
      <c r="X36" s="26"/>
    </row>
    <row r="37" spans="1:24" ht="12" customHeight="1" x14ac:dyDescent="0.35">
      <c r="A37">
        <v>11</v>
      </c>
      <c r="B37" s="91" t="s">
        <v>23</v>
      </c>
      <c r="C37" s="84">
        <v>-3.9129999999999998</v>
      </c>
      <c r="D37" s="84">
        <v>4.8707562258509585</v>
      </c>
      <c r="E37" s="84">
        <v>-0.21695568400769139</v>
      </c>
      <c r="F37" s="84">
        <v>-2.6578999018645466</v>
      </c>
      <c r="G37" s="84">
        <v>5.6690873405299547</v>
      </c>
      <c r="H37" s="86"/>
      <c r="I37" s="86"/>
      <c r="J37" s="85"/>
      <c r="K37" s="88"/>
      <c r="L37" s="26"/>
      <c r="M37">
        <v>11</v>
      </c>
      <c r="N37" s="91" t="s">
        <v>23</v>
      </c>
      <c r="O37" s="84">
        <v>100</v>
      </c>
      <c r="P37" s="84">
        <v>96.087000000000003</v>
      </c>
      <c r="Q37" s="84">
        <v>100.76716353473341</v>
      </c>
      <c r="R37" s="84">
        <v>100.54854344583148</v>
      </c>
      <c r="S37" s="84">
        <v>97.876063808258493</v>
      </c>
      <c r="T37" s="86">
        <v>103.42474335102149</v>
      </c>
      <c r="U37" s="86"/>
      <c r="V37" s="86"/>
      <c r="W37" s="85"/>
      <c r="X37" s="26"/>
    </row>
    <row r="38" spans="1:24" ht="12" customHeight="1" x14ac:dyDescent="0.35">
      <c r="A38">
        <v>12</v>
      </c>
      <c r="B38" s="91" t="s">
        <v>24</v>
      </c>
      <c r="C38" s="84">
        <v>-2.2000000000000002</v>
      </c>
      <c r="D38" s="84">
        <v>6.8477607386523198</v>
      </c>
      <c r="E38" s="84">
        <v>0.93217726396919165</v>
      </c>
      <c r="F38" s="84">
        <v>-2.948184494602557</v>
      </c>
      <c r="G38" s="84">
        <v>6.9220804710500738</v>
      </c>
      <c r="H38" s="86"/>
      <c r="I38" s="86"/>
      <c r="J38" s="85"/>
      <c r="K38" s="88"/>
      <c r="L38" s="26"/>
      <c r="M38">
        <v>12</v>
      </c>
      <c r="N38" s="91" t="s">
        <v>24</v>
      </c>
      <c r="O38" s="84">
        <v>100</v>
      </c>
      <c r="P38" s="84">
        <v>97.8</v>
      </c>
      <c r="Q38" s="84">
        <v>104.49711000240197</v>
      </c>
      <c r="R38" s="84">
        <v>105.47120830334923</v>
      </c>
      <c r="S38" s="84">
        <v>102.36172249387992</v>
      </c>
      <c r="T38" s="86">
        <v>109.44728329645925</v>
      </c>
      <c r="U38" s="86"/>
      <c r="V38" s="86"/>
      <c r="W38" s="85"/>
      <c r="X38" s="26"/>
    </row>
    <row r="39" spans="1:24" ht="12" customHeight="1" x14ac:dyDescent="0.35">
      <c r="A39">
        <v>13</v>
      </c>
      <c r="B39" s="91" t="s">
        <v>25</v>
      </c>
      <c r="C39" s="84">
        <v>-2.6640000000000001</v>
      </c>
      <c r="D39" s="84">
        <v>4.7125830459677553</v>
      </c>
      <c r="E39" s="84">
        <v>-6.3456647398843931</v>
      </c>
      <c r="F39" s="84">
        <v>-2.9481844946025237</v>
      </c>
      <c r="G39" s="84">
        <v>6.6088321884200107</v>
      </c>
      <c r="H39" s="86"/>
      <c r="I39" s="86"/>
      <c r="J39" s="85"/>
      <c r="K39" s="88"/>
      <c r="L39" s="26"/>
      <c r="M39">
        <v>13</v>
      </c>
      <c r="N39" s="103" t="s">
        <v>25</v>
      </c>
      <c r="O39" s="84">
        <v>100</v>
      </c>
      <c r="P39" s="84">
        <v>97.335999999999999</v>
      </c>
      <c r="Q39" s="84">
        <v>101.92303983362318</v>
      </c>
      <c r="R39" s="84">
        <v>95.455345433082627</v>
      </c>
      <c r="S39" s="84">
        <v>92.641145739755203</v>
      </c>
      <c r="T39" s="86">
        <v>98.763643599125231</v>
      </c>
      <c r="U39" s="86"/>
      <c r="V39" s="86"/>
      <c r="W39" s="85"/>
      <c r="X39" s="26"/>
    </row>
    <row r="40" spans="1:24" ht="12" customHeight="1" x14ac:dyDescent="0.35">
      <c r="A40">
        <v>14</v>
      </c>
      <c r="B40" s="91" t="s">
        <v>26</v>
      </c>
      <c r="C40" s="84">
        <v>-6.3419999999999996</v>
      </c>
      <c r="D40" s="84">
        <v>4.913087363702151</v>
      </c>
      <c r="E40" s="84">
        <v>-1.7491329479768614</v>
      </c>
      <c r="F40" s="84">
        <v>-2.0773307163886034</v>
      </c>
      <c r="G40" s="84">
        <v>5.7735034347399461</v>
      </c>
      <c r="H40" s="86"/>
      <c r="I40" s="86"/>
      <c r="J40" s="85"/>
      <c r="K40" s="88"/>
      <c r="L40" s="26"/>
      <c r="M40">
        <v>14</v>
      </c>
      <c r="N40" s="103" t="s">
        <v>26</v>
      </c>
      <c r="O40" s="84">
        <v>100</v>
      </c>
      <c r="P40" s="84">
        <v>93.658000000000001</v>
      </c>
      <c r="Q40" s="84">
        <v>98.259499363096168</v>
      </c>
      <c r="R40" s="84">
        <v>96.540810085219135</v>
      </c>
      <c r="S40" s="84">
        <v>94.535338183468497</v>
      </c>
      <c r="T40" s="86">
        <v>99.993339180534065</v>
      </c>
      <c r="U40" s="86"/>
      <c r="V40" s="86"/>
      <c r="W40" s="85"/>
      <c r="X40" s="26"/>
    </row>
    <row r="41" spans="1:24" ht="12" customHeight="1" x14ac:dyDescent="0.35">
      <c r="A41">
        <v>15</v>
      </c>
      <c r="B41" s="91" t="s">
        <v>27</v>
      </c>
      <c r="C41" s="84">
        <v>-10.823</v>
      </c>
      <c r="D41" s="84">
        <v>5.5195949732681937</v>
      </c>
      <c r="E41" s="84">
        <v>0.74065510597303152</v>
      </c>
      <c r="F41" s="84">
        <v>-2.1740922473012514</v>
      </c>
      <c r="G41" s="84">
        <v>6.9220804710500516</v>
      </c>
      <c r="H41" s="86"/>
      <c r="I41" s="86"/>
      <c r="J41" s="85"/>
      <c r="K41" s="88"/>
      <c r="L41" s="26"/>
      <c r="M41">
        <v>15</v>
      </c>
      <c r="N41" s="103" t="s">
        <v>27</v>
      </c>
      <c r="O41" s="84">
        <v>100</v>
      </c>
      <c r="P41" s="84">
        <v>89.176999999999992</v>
      </c>
      <c r="Q41" s="84">
        <v>94.099209209311368</v>
      </c>
      <c r="R41" s="84">
        <v>94.796159807000379</v>
      </c>
      <c r="S41" s="84">
        <v>92.735203845897075</v>
      </c>
      <c r="T41" s="86">
        <v>99.154409281102375</v>
      </c>
      <c r="U41" s="86"/>
      <c r="V41" s="86"/>
      <c r="W41" s="85"/>
      <c r="X41" s="26"/>
    </row>
    <row r="42" spans="1:24" ht="12" customHeight="1" x14ac:dyDescent="0.35">
      <c r="A42">
        <v>16</v>
      </c>
      <c r="B42" s="91" t="s">
        <v>28</v>
      </c>
      <c r="C42" s="84">
        <v>1.94</v>
      </c>
      <c r="D42" s="84">
        <v>11.353496401906593</v>
      </c>
      <c r="E42" s="84">
        <v>1.0279383429672384</v>
      </c>
      <c r="F42" s="84">
        <v>-0.33562315996074066</v>
      </c>
      <c r="G42" s="84">
        <v>7.5485770363101334</v>
      </c>
      <c r="H42" s="86"/>
      <c r="I42" s="86"/>
      <c r="J42" s="85"/>
      <c r="K42" s="88"/>
      <c r="L42" s="26"/>
      <c r="M42">
        <v>16</v>
      </c>
      <c r="N42" s="103" t="s">
        <v>28</v>
      </c>
      <c r="O42" s="84">
        <v>100</v>
      </c>
      <c r="P42" s="84">
        <v>101.94000000000001</v>
      </c>
      <c r="Q42" s="84">
        <v>113.51375423210359</v>
      </c>
      <c r="R42" s="84">
        <v>114.68060563639699</v>
      </c>
      <c r="S42" s="84">
        <v>114.295710963898</v>
      </c>
      <c r="T42" s="86">
        <v>122.92341075520621</v>
      </c>
      <c r="U42" s="86"/>
      <c r="V42" s="86"/>
      <c r="W42" s="85"/>
      <c r="X42" s="26"/>
    </row>
    <row r="43" spans="1:24" ht="12" customHeight="1" x14ac:dyDescent="0.35">
      <c r="A43">
        <v>17</v>
      </c>
      <c r="B43" s="91" t="s">
        <v>29</v>
      </c>
      <c r="C43" s="117">
        <v>-9.27</v>
      </c>
      <c r="D43" s="117">
        <v>7.5249103788767702</v>
      </c>
      <c r="E43" s="117">
        <v>-0.31271676300578255</v>
      </c>
      <c r="F43" s="117">
        <v>-3.8190382728164662</v>
      </c>
      <c r="G43" s="117">
        <v>5.3558390578999138</v>
      </c>
      <c r="H43" s="86"/>
      <c r="I43" s="86"/>
      <c r="J43" s="85"/>
      <c r="K43" s="88"/>
      <c r="M43">
        <v>17</v>
      </c>
      <c r="N43" s="9" t="s">
        <v>29</v>
      </c>
      <c r="O43" s="9">
        <v>100</v>
      </c>
      <c r="P43" s="9">
        <v>90.73</v>
      </c>
      <c r="Q43" s="9">
        <v>97.5573511867549</v>
      </c>
      <c r="R43" s="9">
        <v>97.252272996049498</v>
      </c>
      <c r="S43" s="9">
        <v>93.53817146914642</v>
      </c>
      <c r="T43" s="9">
        <v>98.547925390736353</v>
      </c>
      <c r="V43" s="86"/>
      <c r="W43" s="85"/>
      <c r="X43" s="26"/>
    </row>
    <row r="44" spans="1:24" ht="12" customHeight="1" thickBot="1" x14ac:dyDescent="0.4">
      <c r="A44">
        <v>18</v>
      </c>
      <c r="B44" s="92" t="s">
        <v>30</v>
      </c>
      <c r="C44" s="108">
        <v>-3.4049999999999998</v>
      </c>
      <c r="D44" s="108">
        <v>5.9466233248430811</v>
      </c>
      <c r="E44" s="108">
        <v>-2.3236994219652973</v>
      </c>
      <c r="F44" s="108">
        <v>-1.8838076545632854</v>
      </c>
      <c r="G44" s="108">
        <v>5.4602551521099274</v>
      </c>
      <c r="H44" s="108"/>
      <c r="I44" s="108"/>
      <c r="J44" s="109"/>
      <c r="K44" s="88"/>
      <c r="L44" s="26"/>
      <c r="M44">
        <v>18</v>
      </c>
      <c r="N44" s="92" t="s">
        <v>30</v>
      </c>
      <c r="O44" s="108">
        <v>100</v>
      </c>
      <c r="P44" s="108">
        <v>96.594999999999999</v>
      </c>
      <c r="Q44" s="108">
        <v>102.33914080063218</v>
      </c>
      <c r="R44" s="108">
        <v>99.961086777403636</v>
      </c>
      <c r="S44" s="108">
        <v>98.078012173106259</v>
      </c>
      <c r="T44" s="108">
        <v>103.4333218858753</v>
      </c>
      <c r="U44" s="109"/>
      <c r="V44" s="108"/>
      <c r="W44" s="109"/>
      <c r="X44" s="26"/>
    </row>
    <row r="47" spans="1:24" ht="17.149999999999999" customHeight="1" x14ac:dyDescent="0.2">
      <c r="N47" s="6" t="s">
        <v>124</v>
      </c>
      <c r="O47" s="7"/>
      <c r="P47" s="7"/>
      <c r="Q47" s="7"/>
      <c r="R47" s="7"/>
      <c r="S47" s="7"/>
      <c r="T47" s="7"/>
      <c r="U47" s="8"/>
      <c r="V47" s="23"/>
      <c r="W47" s="23"/>
    </row>
    <row r="48" spans="1:24" ht="10.5" x14ac:dyDescent="0.25">
      <c r="N48" s="10" t="s">
        <v>1</v>
      </c>
      <c r="O48" s="13">
        <v>2019</v>
      </c>
      <c r="P48" s="13">
        <v>2020</v>
      </c>
      <c r="Q48" s="13">
        <v>2021</v>
      </c>
      <c r="R48" s="13">
        <v>2022</v>
      </c>
      <c r="S48" s="13">
        <v>2023</v>
      </c>
      <c r="T48" s="13">
        <v>2024</v>
      </c>
      <c r="U48" s="13">
        <v>2025</v>
      </c>
      <c r="V48" s="11">
        <v>2026</v>
      </c>
      <c r="W48" s="118">
        <v>2027</v>
      </c>
    </row>
    <row r="49" spans="13:24" ht="14.5" x14ac:dyDescent="0.35">
      <c r="M49">
        <v>1</v>
      </c>
      <c r="N49" s="75" t="s">
        <v>139</v>
      </c>
      <c r="O49" s="77">
        <v>100</v>
      </c>
      <c r="P49" s="77">
        <v>101.38799999999999</v>
      </c>
      <c r="Q49" s="77">
        <v>102.85204271999999</v>
      </c>
      <c r="R49" s="77">
        <v>104.28374315466237</v>
      </c>
      <c r="S49" s="77">
        <v>105.68323098779794</v>
      </c>
      <c r="T49" s="77">
        <v>107.08564746300601</v>
      </c>
      <c r="U49" s="77">
        <v>108.50277695560722</v>
      </c>
      <c r="V49" s="110">
        <v>109.91990644820842</v>
      </c>
      <c r="W49" s="111">
        <f>V49+X49</f>
        <v>109.91990644820842</v>
      </c>
      <c r="X49" s="117"/>
    </row>
    <row r="50" spans="13:24" ht="12" customHeight="1" x14ac:dyDescent="0.35">
      <c r="M50">
        <v>2</v>
      </c>
      <c r="N50" s="78" t="s">
        <v>15</v>
      </c>
      <c r="O50" s="77">
        <v>100</v>
      </c>
      <c r="P50" s="77">
        <v>101.32278057716266</v>
      </c>
      <c r="Q50" s="77">
        <v>102.6496117380012</v>
      </c>
      <c r="R50" s="77">
        <v>104.24068071994023</v>
      </c>
      <c r="S50" s="77">
        <v>105.8668353391713</v>
      </c>
      <c r="T50" s="77">
        <v>107.51835797046238</v>
      </c>
      <c r="U50" s="77">
        <v>109.02202956455486</v>
      </c>
      <c r="V50" s="86">
        <v>110.52570115864734</v>
      </c>
      <c r="W50" s="85">
        <f t="shared" ref="W50:W66" si="0">V50+X50</f>
        <v>110.52570115864734</v>
      </c>
      <c r="X50" s="117"/>
    </row>
    <row r="51" spans="13:24" ht="12" customHeight="1" x14ac:dyDescent="0.35">
      <c r="M51">
        <v>3</v>
      </c>
      <c r="N51" s="76" t="s">
        <v>16</v>
      </c>
      <c r="O51" s="77">
        <v>100</v>
      </c>
      <c r="P51" s="77">
        <v>101.66679708175148</v>
      </c>
      <c r="Q51" s="77">
        <v>103.52402132229528</v>
      </c>
      <c r="R51" s="77">
        <v>105.96511774507501</v>
      </c>
      <c r="S51" s="77">
        <v>108.51781743155385</v>
      </c>
      <c r="T51" s="77">
        <v>110.9659793928097</v>
      </c>
      <c r="U51" s="77">
        <v>113.15917527137164</v>
      </c>
      <c r="V51" s="86">
        <v>115.35237114993357</v>
      </c>
      <c r="W51" s="85">
        <f t="shared" si="0"/>
        <v>115.35237114993357</v>
      </c>
      <c r="X51" s="117"/>
    </row>
    <row r="52" spans="13:24" ht="12" customHeight="1" x14ac:dyDescent="0.35">
      <c r="M52">
        <v>4</v>
      </c>
      <c r="N52" s="76" t="s">
        <v>58</v>
      </c>
      <c r="O52" s="77">
        <v>100</v>
      </c>
      <c r="P52" s="77">
        <v>101.61818423636709</v>
      </c>
      <c r="Q52" s="77">
        <v>103.37987181688152</v>
      </c>
      <c r="R52" s="77">
        <v>105.15697181341372</v>
      </c>
      <c r="S52" s="77">
        <v>106.94464033424174</v>
      </c>
      <c r="T52" s="77">
        <v>108.76269921992385</v>
      </c>
      <c r="U52" s="77">
        <v>110.51523906390861</v>
      </c>
      <c r="V52" s="86">
        <v>112.26777890789337</v>
      </c>
      <c r="W52" s="85">
        <f t="shared" si="0"/>
        <v>112.26777890789337</v>
      </c>
      <c r="X52" s="117"/>
    </row>
    <row r="53" spans="13:24" ht="12" customHeight="1" x14ac:dyDescent="0.35">
      <c r="M53">
        <v>5</v>
      </c>
      <c r="N53" s="78" t="s">
        <v>17</v>
      </c>
      <c r="O53" s="77">
        <v>100</v>
      </c>
      <c r="P53" s="77">
        <v>105.72544912280568</v>
      </c>
      <c r="Q53" s="77">
        <v>111.54034882456004</v>
      </c>
      <c r="R53" s="77">
        <v>117.89814870755995</v>
      </c>
      <c r="S53" s="77">
        <v>124.50044503518332</v>
      </c>
      <c r="T53" s="77">
        <v>131.3479695121184</v>
      </c>
      <c r="U53" s="77">
        <v>137.61756341454208</v>
      </c>
      <c r="V53" s="86">
        <v>143.88715731696576</v>
      </c>
      <c r="W53" s="85">
        <f t="shared" si="0"/>
        <v>143.88715731696576</v>
      </c>
      <c r="X53" s="117"/>
    </row>
    <row r="54" spans="13:24" ht="12" customHeight="1" x14ac:dyDescent="0.35">
      <c r="M54">
        <v>6</v>
      </c>
      <c r="N54" s="76" t="s">
        <v>18</v>
      </c>
      <c r="O54" s="77">
        <v>100</v>
      </c>
      <c r="P54" s="81">
        <v>101.1969096700162</v>
      </c>
      <c r="Q54" s="77">
        <v>102.43561937057233</v>
      </c>
      <c r="R54" s="77">
        <v>103.860498836017</v>
      </c>
      <c r="S54" s="77">
        <v>105.30623697981436</v>
      </c>
      <c r="T54" s="77">
        <v>106.8142222933653</v>
      </c>
      <c r="U54" s="77">
        <v>108.17706675203837</v>
      </c>
      <c r="V54" s="86">
        <v>109.53991121071144</v>
      </c>
      <c r="W54" s="85">
        <f t="shared" si="0"/>
        <v>109.53991121071144</v>
      </c>
      <c r="X54" s="117"/>
    </row>
    <row r="55" spans="13:24" ht="12" customHeight="1" x14ac:dyDescent="0.35">
      <c r="M55">
        <v>7</v>
      </c>
      <c r="N55" s="78" t="s">
        <v>19</v>
      </c>
      <c r="O55" s="77">
        <v>100</v>
      </c>
      <c r="P55" s="77">
        <v>100.44322107300403</v>
      </c>
      <c r="Q55" s="77">
        <v>101.3730911263301</v>
      </c>
      <c r="R55" s="77">
        <v>102.72743562377786</v>
      </c>
      <c r="S55" s="77">
        <v>103.99611945373152</v>
      </c>
      <c r="T55" s="77">
        <v>105.20975416775657</v>
      </c>
      <c r="U55" s="77">
        <v>106.25170500130788</v>
      </c>
      <c r="V55" s="86">
        <v>107.29365583485919</v>
      </c>
      <c r="W55" s="85">
        <f t="shared" si="0"/>
        <v>107.29365583485919</v>
      </c>
      <c r="X55" s="117"/>
    </row>
    <row r="56" spans="13:24" ht="12" customHeight="1" x14ac:dyDescent="0.35">
      <c r="M56">
        <v>8</v>
      </c>
      <c r="N56" s="76" t="s">
        <v>20</v>
      </c>
      <c r="O56" s="77">
        <v>100</v>
      </c>
      <c r="P56" s="77">
        <v>106.20395958934476</v>
      </c>
      <c r="Q56" s="77">
        <v>112.99134283109623</v>
      </c>
      <c r="R56" s="77">
        <v>121.39337908401654</v>
      </c>
      <c r="S56" s="77">
        <v>130.42383255407654</v>
      </c>
      <c r="T56" s="77">
        <v>139.98520371861588</v>
      </c>
      <c r="U56" s="77">
        <v>147.98224446233905</v>
      </c>
      <c r="V56" s="86">
        <v>155.97928520606223</v>
      </c>
      <c r="W56" s="85">
        <f t="shared" si="0"/>
        <v>155.97928520606223</v>
      </c>
      <c r="X56" s="117"/>
    </row>
    <row r="57" spans="13:24" ht="12" customHeight="1" x14ac:dyDescent="0.35">
      <c r="M57">
        <v>9</v>
      </c>
      <c r="N57" s="76" t="s">
        <v>21</v>
      </c>
      <c r="O57" s="77">
        <v>100</v>
      </c>
      <c r="P57" s="77">
        <v>100.41967585673324</v>
      </c>
      <c r="Q57" s="77">
        <v>100.89006820939007</v>
      </c>
      <c r="R57" s="77">
        <v>101.58318297798857</v>
      </c>
      <c r="S57" s="77">
        <v>102.23941034002637</v>
      </c>
      <c r="T57" s="77">
        <v>102.89987693082293</v>
      </c>
      <c r="U57" s="77">
        <v>103.47985231698752</v>
      </c>
      <c r="V57" s="86">
        <v>104.05982770315211</v>
      </c>
      <c r="W57" s="85">
        <f t="shared" si="0"/>
        <v>104.05982770315211</v>
      </c>
      <c r="X57" s="117"/>
    </row>
    <row r="58" spans="13:24" ht="12" customHeight="1" x14ac:dyDescent="0.35">
      <c r="M58">
        <v>10</v>
      </c>
      <c r="N58" s="76" t="s">
        <v>22</v>
      </c>
      <c r="O58" s="77">
        <v>100</v>
      </c>
      <c r="P58" s="77">
        <v>100.55107804741634</v>
      </c>
      <c r="Q58" s="77">
        <v>101.29051504046487</v>
      </c>
      <c r="R58" s="77">
        <v>101.8192515289761</v>
      </c>
      <c r="S58" s="77">
        <v>102.32936597913626</v>
      </c>
      <c r="T58" s="77">
        <v>102.84408269001132</v>
      </c>
      <c r="U58" s="77">
        <v>103.41289922801359</v>
      </c>
      <c r="V58" s="86">
        <v>103.98171576601585</v>
      </c>
      <c r="W58" s="85">
        <f t="shared" si="0"/>
        <v>103.98171576601585</v>
      </c>
      <c r="X58" s="117"/>
    </row>
    <row r="59" spans="13:24" ht="12" customHeight="1" x14ac:dyDescent="0.35">
      <c r="M59">
        <v>11</v>
      </c>
      <c r="N59" s="76" t="s">
        <v>23</v>
      </c>
      <c r="O59" s="77">
        <v>100</v>
      </c>
      <c r="P59" s="77">
        <v>101.75493116313932</v>
      </c>
      <c r="Q59" s="77">
        <v>103.35249901039754</v>
      </c>
      <c r="R59" s="77">
        <v>104.89141772066236</v>
      </c>
      <c r="S59" s="77">
        <v>106.43122373280168</v>
      </c>
      <c r="T59" s="77">
        <v>108.05110695801493</v>
      </c>
      <c r="U59" s="77">
        <v>109.66132834961792</v>
      </c>
      <c r="V59" s="86">
        <v>111.27154974122091</v>
      </c>
      <c r="W59" s="85">
        <f t="shared" si="0"/>
        <v>111.27154974122091</v>
      </c>
      <c r="X59" s="117"/>
    </row>
    <row r="60" spans="13:24" ht="14.15" customHeight="1" x14ac:dyDescent="0.35">
      <c r="M60">
        <v>12</v>
      </c>
      <c r="N60" s="78" t="s">
        <v>24</v>
      </c>
      <c r="O60" s="77">
        <v>100</v>
      </c>
      <c r="P60" s="81">
        <v>103.84847797368649</v>
      </c>
      <c r="Q60" s="81">
        <v>106.93555004634257</v>
      </c>
      <c r="R60" s="81">
        <v>109.63674204051318</v>
      </c>
      <c r="S60" s="81">
        <v>112.36340781506074</v>
      </c>
      <c r="T60" s="81">
        <v>115.15788576742129</v>
      </c>
      <c r="U60" s="81">
        <v>118.18946292090556</v>
      </c>
      <c r="V60" s="86">
        <v>121.22104007438982</v>
      </c>
      <c r="W60" s="85">
        <f t="shared" si="0"/>
        <v>121.22104007438982</v>
      </c>
      <c r="X60" s="117"/>
    </row>
    <row r="61" spans="13:24" ht="14.15" customHeight="1" x14ac:dyDescent="0.35">
      <c r="M61">
        <v>13</v>
      </c>
      <c r="N61" s="78" t="s">
        <v>25</v>
      </c>
      <c r="O61" s="77">
        <v>100</v>
      </c>
      <c r="P61" s="81">
        <v>101.56985830265448</v>
      </c>
      <c r="Q61" s="81">
        <v>102.95936287009589</v>
      </c>
      <c r="R61" s="81">
        <v>105.06900021530414</v>
      </c>
      <c r="S61" s="81">
        <v>107.1125922694918</v>
      </c>
      <c r="T61" s="81">
        <v>109.08881959686393</v>
      </c>
      <c r="U61" s="81">
        <v>110.90658351623671</v>
      </c>
      <c r="V61" s="86">
        <v>112.72434743560949</v>
      </c>
      <c r="W61" s="85">
        <f t="shared" si="0"/>
        <v>112.72434743560949</v>
      </c>
      <c r="X61" s="117"/>
    </row>
    <row r="62" spans="13:24" ht="14.15" customHeight="1" x14ac:dyDescent="0.35">
      <c r="M62">
        <v>14</v>
      </c>
      <c r="N62" s="78" t="s">
        <v>26</v>
      </c>
      <c r="O62" s="77">
        <v>100</v>
      </c>
      <c r="P62" s="81">
        <v>101.22801518391972</v>
      </c>
      <c r="Q62" s="81">
        <v>102.55005222603636</v>
      </c>
      <c r="R62" s="81">
        <v>104.35800964678138</v>
      </c>
      <c r="S62" s="81">
        <v>106.2187129587835</v>
      </c>
      <c r="T62" s="81">
        <v>108.1040951138019</v>
      </c>
      <c r="U62" s="81">
        <v>109.72491413656229</v>
      </c>
      <c r="V62" s="86">
        <v>111.34573315932268</v>
      </c>
      <c r="W62" s="85">
        <f t="shared" si="0"/>
        <v>111.34573315932268</v>
      </c>
      <c r="X62" s="117"/>
    </row>
    <row r="63" spans="13:24" ht="14.15" customHeight="1" x14ac:dyDescent="0.35">
      <c r="M63">
        <v>15</v>
      </c>
      <c r="N63" s="78" t="s">
        <v>27</v>
      </c>
      <c r="O63" s="77">
        <v>100</v>
      </c>
      <c r="P63" s="81">
        <v>101.63623032884715</v>
      </c>
      <c r="Q63" s="81">
        <v>103.2182325796847</v>
      </c>
      <c r="R63" s="81">
        <v>104.94300924609122</v>
      </c>
      <c r="S63" s="81">
        <v>106.67247003846681</v>
      </c>
      <c r="T63" s="81">
        <v>108.3706957614792</v>
      </c>
      <c r="U63" s="81">
        <v>110.04483491377503</v>
      </c>
      <c r="V63" s="86">
        <v>111.71897406607087</v>
      </c>
      <c r="W63" s="85">
        <f t="shared" si="0"/>
        <v>111.71897406607087</v>
      </c>
      <c r="X63" s="117"/>
    </row>
    <row r="64" spans="13:24" ht="14.15" customHeight="1" x14ac:dyDescent="0.35">
      <c r="M64">
        <v>16</v>
      </c>
      <c r="N64" s="78" t="s">
        <v>28</v>
      </c>
      <c r="O64" s="77">
        <v>100</v>
      </c>
      <c r="P64" s="81">
        <v>103.04228103949578</v>
      </c>
      <c r="Q64" s="81">
        <v>106.33353148359595</v>
      </c>
      <c r="R64" s="81">
        <v>109.55756415817856</v>
      </c>
      <c r="S64" s="81">
        <v>113.3570204831842</v>
      </c>
      <c r="T64" s="81">
        <v>117.32338262989083</v>
      </c>
      <c r="U64" s="81">
        <v>120.78805915586899</v>
      </c>
      <c r="V64" s="86">
        <v>124.25273568184716</v>
      </c>
      <c r="W64" s="85">
        <f t="shared" si="0"/>
        <v>124.25273568184716</v>
      </c>
      <c r="X64" s="117"/>
    </row>
    <row r="65" spans="13:24" ht="14.15" customHeight="1" x14ac:dyDescent="0.35">
      <c r="M65">
        <v>17</v>
      </c>
      <c r="N65" s="78" t="s">
        <v>29</v>
      </c>
      <c r="O65" s="9">
        <v>100</v>
      </c>
      <c r="P65" s="9">
        <v>101.00239659094647</v>
      </c>
      <c r="Q65" s="9">
        <v>102.22932450144189</v>
      </c>
      <c r="R65" s="9">
        <v>103.76480895545356</v>
      </c>
      <c r="S65" s="9">
        <v>105.35552347674067</v>
      </c>
      <c r="T65" s="9">
        <v>106.96746298593482</v>
      </c>
      <c r="U65" s="9">
        <v>108.36095558312178</v>
      </c>
      <c r="V65" s="86">
        <v>109.75444818030874</v>
      </c>
      <c r="W65" s="85">
        <f t="shared" si="0"/>
        <v>109.75444818030874</v>
      </c>
      <c r="X65" s="117"/>
    </row>
    <row r="66" spans="13:24" ht="12" customHeight="1" thickBot="1" x14ac:dyDescent="0.4">
      <c r="M66">
        <v>18</v>
      </c>
      <c r="N66" s="79" t="s">
        <v>30</v>
      </c>
      <c r="O66" s="80">
        <v>100</v>
      </c>
      <c r="P66" s="82">
        <v>101.99815176497229</v>
      </c>
      <c r="Q66" s="82">
        <v>104.02136516078902</v>
      </c>
      <c r="R66" s="82">
        <v>105.64305824364571</v>
      </c>
      <c r="S66" s="82">
        <v>107.31221856389531</v>
      </c>
      <c r="T66" s="82">
        <v>109.05067650463042</v>
      </c>
      <c r="U66" s="82">
        <v>110.86081180555649</v>
      </c>
      <c r="V66" s="108">
        <v>112.67094710648257</v>
      </c>
      <c r="W66" s="109">
        <f t="shared" si="0"/>
        <v>112.67094710648257</v>
      </c>
      <c r="X66" s="117"/>
    </row>
    <row r="67" spans="13:24" x14ac:dyDescent="0.2">
      <c r="M67" s="9"/>
    </row>
    <row r="68" spans="13:24" x14ac:dyDescent="0.2">
      <c r="M68" s="9"/>
    </row>
    <row r="69" spans="13:24" x14ac:dyDescent="0.2">
      <c r="M69" s="9"/>
    </row>
    <row r="70" spans="13:24" x14ac:dyDescent="0.2">
      <c r="M70" s="9"/>
    </row>
    <row r="71" spans="13:24" x14ac:dyDescent="0.2">
      <c r="M71" s="9"/>
    </row>
    <row r="72" spans="13:24" x14ac:dyDescent="0.2">
      <c r="M72" s="9"/>
    </row>
    <row r="73" spans="13:24" x14ac:dyDescent="0.2">
      <c r="M73" s="9"/>
    </row>
    <row r="74" spans="13:24" x14ac:dyDescent="0.2">
      <c r="M74" s="9"/>
    </row>
    <row r="75" spans="13:24" x14ac:dyDescent="0.2">
      <c r="M75" s="9"/>
    </row>
    <row r="76" spans="13:24" x14ac:dyDescent="0.2">
      <c r="M76" s="9"/>
    </row>
  </sheetData>
  <pageMargins left="0.7" right="0.7" top="0.78740157499999996" bottom="0.78740157499999996" header="0.3" footer="0.3"/>
  <pageSetup paperSize="9" orientation="portrait" verticalDpi="0" r:id="rId1"/>
  <headerFooter>
    <oddFooter>&amp;C&amp;7&amp;B&amp;"Arial"Document Classification: KPMG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4BBD-5E0E-4CF9-BD82-241197D10615}">
  <sheetPr codeName="Tabelle6"/>
  <dimension ref="A1:Q77"/>
  <sheetViews>
    <sheetView showGridLines="0" zoomScaleNormal="100" workbookViewId="0">
      <selection activeCell="C10" sqref="C10"/>
    </sheetView>
  </sheetViews>
  <sheetFormatPr baseColWidth="10" defaultColWidth="10.26953125" defaultRowHeight="10" x14ac:dyDescent="0.2"/>
  <cols>
    <col min="1" max="1" width="10.26953125" style="9"/>
    <col min="2" max="2" width="12.26953125" style="9" customWidth="1"/>
    <col min="3" max="11" width="5.54296875" style="9" customWidth="1"/>
    <col min="12" max="16384" width="10.26953125" style="9"/>
  </cols>
  <sheetData>
    <row r="1" spans="1:17" ht="14.5" x14ac:dyDescent="0.35">
      <c r="B1" s="62"/>
      <c r="M1" s="62"/>
      <c r="N1" s="63"/>
      <c r="O1" s="64"/>
      <c r="P1" s="64"/>
      <c r="Q1" s="65"/>
    </row>
    <row r="3" spans="1:17" ht="19.5" customHeight="1" x14ac:dyDescent="0.25">
      <c r="A3" s="25">
        <v>1</v>
      </c>
      <c r="B3" s="6" t="s">
        <v>7</v>
      </c>
      <c r="C3" s="7"/>
      <c r="D3" s="7"/>
      <c r="E3" s="7"/>
      <c r="F3" s="7"/>
      <c r="G3" s="7"/>
      <c r="H3" s="8"/>
      <c r="I3" s="23"/>
      <c r="J3" s="23" t="s">
        <v>13</v>
      </c>
      <c r="K3" s="23"/>
    </row>
    <row r="4" spans="1:17" ht="12" customHeight="1" x14ac:dyDescent="0.25">
      <c r="B4" s="10" t="s">
        <v>1</v>
      </c>
      <c r="C4" s="11">
        <v>2020</v>
      </c>
      <c r="D4" s="11">
        <v>2021</v>
      </c>
      <c r="E4" s="11">
        <v>2022</v>
      </c>
      <c r="F4" s="11">
        <v>2023</v>
      </c>
      <c r="G4" s="11">
        <v>2024</v>
      </c>
      <c r="H4" s="11"/>
      <c r="I4" s="11"/>
      <c r="J4" s="14"/>
      <c r="K4" s="24"/>
    </row>
    <row r="5" spans="1:17" ht="12" customHeight="1" x14ac:dyDescent="0.25">
      <c r="A5" s="9">
        <v>1</v>
      </c>
      <c r="B5" s="116" t="s">
        <v>139</v>
      </c>
      <c r="C5" s="24"/>
      <c r="D5" s="84">
        <v>4.9640000000000004</v>
      </c>
      <c r="E5" s="84">
        <v>8.8390000000000004</v>
      </c>
      <c r="F5" s="84">
        <v>4.4690000000000003</v>
      </c>
      <c r="G5" s="84">
        <v>2.4159999999999999</v>
      </c>
      <c r="H5" s="86"/>
      <c r="I5" s="112"/>
      <c r="J5" s="119"/>
      <c r="K5" s="24"/>
    </row>
    <row r="6" spans="1:17" ht="12" customHeight="1" x14ac:dyDescent="0.2">
      <c r="A6" s="9">
        <v>2</v>
      </c>
      <c r="B6" s="115" t="s">
        <v>15</v>
      </c>
      <c r="C6" s="84"/>
      <c r="D6" s="84">
        <v>2.8</v>
      </c>
      <c r="E6" s="84">
        <v>8.3000000000000007</v>
      </c>
      <c r="F6" s="84">
        <v>6.5</v>
      </c>
      <c r="G6" s="84">
        <v>3.8</v>
      </c>
      <c r="H6" s="86"/>
      <c r="I6" s="86"/>
      <c r="J6" s="85"/>
      <c r="K6" s="26"/>
    </row>
    <row r="7" spans="1:17" ht="12" customHeight="1" x14ac:dyDescent="0.2">
      <c r="A7" s="9">
        <v>3</v>
      </c>
      <c r="B7" s="104" t="s">
        <v>16</v>
      </c>
      <c r="C7" s="84"/>
      <c r="D7" s="84">
        <v>10.061</v>
      </c>
      <c r="E7" s="84">
        <v>6.0019999999999998</v>
      </c>
      <c r="F7" s="84">
        <v>4.6900000000000004</v>
      </c>
      <c r="G7" s="84">
        <v>2.9809999999999999</v>
      </c>
      <c r="H7" s="86"/>
      <c r="I7" s="86"/>
      <c r="J7" s="85"/>
      <c r="K7" s="26"/>
    </row>
    <row r="8" spans="1:17" ht="12" customHeight="1" x14ac:dyDescent="0.2">
      <c r="A8" s="9">
        <v>4</v>
      </c>
      <c r="B8" s="104" t="s">
        <v>142</v>
      </c>
      <c r="C8" s="84"/>
      <c r="D8" s="84">
        <v>6.5860000000000003</v>
      </c>
      <c r="E8" s="84">
        <v>12.664999999999999</v>
      </c>
      <c r="F8" s="84">
        <v>2.4060000000000001</v>
      </c>
      <c r="G8" s="84">
        <v>2</v>
      </c>
      <c r="H8" s="86"/>
      <c r="I8" s="86"/>
      <c r="J8" s="85"/>
      <c r="K8" s="26"/>
    </row>
    <row r="9" spans="1:17" ht="12" customHeight="1" x14ac:dyDescent="0.2">
      <c r="A9" s="9">
        <v>5</v>
      </c>
      <c r="B9" s="104" t="s">
        <v>58</v>
      </c>
      <c r="C9" s="84"/>
      <c r="D9" s="84">
        <v>4.7380000000000004</v>
      </c>
      <c r="E9" s="84">
        <v>6.9180000000000001</v>
      </c>
      <c r="F9" s="84">
        <v>3.1960000000000002</v>
      </c>
      <c r="G9" s="84">
        <v>2.1339999999999999</v>
      </c>
      <c r="H9" s="86"/>
      <c r="I9" s="86"/>
      <c r="J9" s="85"/>
      <c r="K9" s="26"/>
    </row>
    <row r="10" spans="1:17" ht="12" customHeight="1" x14ac:dyDescent="0.2">
      <c r="A10" s="9">
        <v>6</v>
      </c>
      <c r="B10" s="104" t="s">
        <v>17</v>
      </c>
      <c r="C10" s="84"/>
      <c r="D10" s="84">
        <v>1.756</v>
      </c>
      <c r="E10" s="84">
        <v>2.7149999999999999</v>
      </c>
      <c r="F10" s="84">
        <v>1.821</v>
      </c>
      <c r="G10" s="84">
        <v>1.863</v>
      </c>
      <c r="H10" s="86"/>
      <c r="I10" s="86"/>
      <c r="J10" s="85"/>
      <c r="K10" s="26"/>
    </row>
    <row r="11" spans="1:17" ht="12" customHeight="1" x14ac:dyDescent="0.2">
      <c r="A11" s="9">
        <v>7</v>
      </c>
      <c r="B11" s="104" t="s">
        <v>143</v>
      </c>
      <c r="C11" s="84"/>
      <c r="D11" s="84">
        <v>2.6739870470843301</v>
      </c>
      <c r="E11" s="84">
        <v>10.585876449593901</v>
      </c>
      <c r="F11" s="84">
        <v>6.3167470517288704</v>
      </c>
      <c r="G11" s="84">
        <v>3.0604892154747998</v>
      </c>
      <c r="H11" s="86"/>
      <c r="I11" s="86"/>
      <c r="J11" s="85"/>
      <c r="K11" s="26"/>
    </row>
    <row r="12" spans="1:17" ht="12" customHeight="1" x14ac:dyDescent="0.2">
      <c r="A12" s="9">
        <v>8</v>
      </c>
      <c r="B12" s="104" t="s">
        <v>129</v>
      </c>
      <c r="C12" s="84"/>
      <c r="D12" s="84">
        <v>6.6130000000000004</v>
      </c>
      <c r="E12" s="84">
        <v>20</v>
      </c>
      <c r="F12" s="84">
        <v>4</v>
      </c>
      <c r="G12" s="84">
        <v>2</v>
      </c>
      <c r="H12" s="86"/>
      <c r="I12" s="86"/>
      <c r="J12" s="85"/>
      <c r="K12" s="26"/>
    </row>
    <row r="13" spans="1:17" ht="12" customHeight="1" x14ac:dyDescent="0.2">
      <c r="A13" s="9">
        <v>9</v>
      </c>
      <c r="B13" s="104" t="s">
        <v>144</v>
      </c>
      <c r="C13" s="84"/>
      <c r="D13" s="84">
        <v>4.4871502946513697</v>
      </c>
      <c r="E13" s="84">
        <v>20.152836283130998</v>
      </c>
      <c r="F13" s="84">
        <v>10.838482824089001</v>
      </c>
      <c r="G13" s="84">
        <v>2.77254068827343</v>
      </c>
      <c r="H13" s="86"/>
      <c r="I13" s="86"/>
      <c r="J13" s="85"/>
      <c r="K13" s="26"/>
    </row>
    <row r="14" spans="1:17" ht="12" customHeight="1" x14ac:dyDescent="0.2">
      <c r="A14" s="9">
        <v>10</v>
      </c>
      <c r="B14" s="104" t="s">
        <v>130</v>
      </c>
      <c r="C14" s="84"/>
      <c r="D14" s="84">
        <v>2.0661852538541399</v>
      </c>
      <c r="E14" s="84">
        <v>7.0122691000504904</v>
      </c>
      <c r="F14" s="84">
        <v>5.2500277440471104</v>
      </c>
      <c r="G14" s="84">
        <v>3.0781520861025</v>
      </c>
      <c r="H14" s="86"/>
      <c r="I14" s="86"/>
      <c r="J14" s="85"/>
      <c r="K14" s="26"/>
    </row>
    <row r="15" spans="1:17" ht="12" customHeight="1" x14ac:dyDescent="0.2">
      <c r="A15" s="9">
        <v>11</v>
      </c>
      <c r="B15" s="104" t="s">
        <v>18</v>
      </c>
      <c r="C15" s="84"/>
      <c r="D15" s="84">
        <v>2.0664160006127399</v>
      </c>
      <c r="E15" s="84">
        <v>5.8817888874820303</v>
      </c>
      <c r="F15" s="84">
        <v>5.7467519685492299</v>
      </c>
      <c r="G15" s="84">
        <v>2.7066772032754498</v>
      </c>
      <c r="H15" s="86"/>
      <c r="I15" s="86"/>
      <c r="J15" s="85"/>
      <c r="K15" s="26"/>
    </row>
    <row r="16" spans="1:17" ht="12" customHeight="1" x14ac:dyDescent="0.2">
      <c r="A16" s="9">
        <v>12</v>
      </c>
      <c r="B16" s="104" t="s">
        <v>19</v>
      </c>
      <c r="C16" s="84"/>
      <c r="D16" s="84">
        <v>3.21234548560837</v>
      </c>
      <c r="E16" s="84">
        <v>8.4799841026274407</v>
      </c>
      <c r="F16" s="84">
        <v>7.9986327116579599</v>
      </c>
      <c r="G16" s="84">
        <v>3.3417571415667999</v>
      </c>
      <c r="H16" s="86"/>
      <c r="I16" s="86"/>
      <c r="J16" s="85"/>
      <c r="K16" s="26"/>
    </row>
    <row r="17" spans="1:11" ht="12" customHeight="1" x14ac:dyDescent="0.2">
      <c r="A17" s="9">
        <v>13</v>
      </c>
      <c r="B17" s="104" t="s">
        <v>131</v>
      </c>
      <c r="C17" s="84"/>
      <c r="D17" s="84">
        <v>0.57411144634177502</v>
      </c>
      <c r="E17" s="84">
        <v>9.6536313177854005</v>
      </c>
      <c r="F17" s="84">
        <v>4.2948998930651596</v>
      </c>
      <c r="G17" s="84">
        <v>2.3178504770072399</v>
      </c>
      <c r="H17" s="86"/>
      <c r="I17" s="86"/>
      <c r="J17" s="85"/>
      <c r="K17" s="26"/>
    </row>
    <row r="18" spans="1:11" ht="12" customHeight="1" x14ac:dyDescent="0.2">
      <c r="A18" s="9">
        <v>14</v>
      </c>
      <c r="B18" s="104" t="s">
        <v>132</v>
      </c>
      <c r="C18" s="84"/>
      <c r="D18" s="84">
        <v>7.4459999999999997</v>
      </c>
      <c r="E18" s="84">
        <v>20.132999999999999</v>
      </c>
      <c r="F18" s="84">
        <v>6.6749999999999998</v>
      </c>
      <c r="G18" s="84">
        <v>5.0090000000000003</v>
      </c>
      <c r="H18" s="86"/>
      <c r="I18" s="86"/>
      <c r="J18" s="85"/>
      <c r="K18" s="26"/>
    </row>
    <row r="19" spans="1:11" ht="12" customHeight="1" x14ac:dyDescent="0.2">
      <c r="A19" s="9">
        <v>15</v>
      </c>
      <c r="B19" s="104" t="s">
        <v>20</v>
      </c>
      <c r="C19" s="84"/>
      <c r="D19" s="84">
        <v>6.3440000000000003</v>
      </c>
      <c r="E19" s="84">
        <v>6.391</v>
      </c>
      <c r="F19" s="84">
        <v>4.8929999999999998</v>
      </c>
      <c r="G19" s="84">
        <v>4.2080000000000002</v>
      </c>
      <c r="H19" s="86"/>
      <c r="I19" s="86"/>
      <c r="J19" s="85"/>
      <c r="K19" s="26"/>
    </row>
    <row r="20" spans="1:11" ht="12" customHeight="1" x14ac:dyDescent="0.2">
      <c r="A20" s="9">
        <v>16</v>
      </c>
      <c r="B20" s="104" t="s">
        <v>133</v>
      </c>
      <c r="C20" s="84"/>
      <c r="D20" s="84">
        <v>2.4213473902531</v>
      </c>
      <c r="E20" s="84">
        <v>8.42070207777744</v>
      </c>
      <c r="F20" s="84">
        <v>7.2134052037165697</v>
      </c>
      <c r="G20" s="84">
        <v>2.9311163244699201</v>
      </c>
      <c r="H20" s="86"/>
      <c r="I20" s="86"/>
      <c r="J20" s="85"/>
      <c r="K20" s="26"/>
    </row>
    <row r="21" spans="1:11" ht="12" customHeight="1" x14ac:dyDescent="0.2">
      <c r="A21" s="9">
        <v>17</v>
      </c>
      <c r="B21" s="104" t="s">
        <v>21</v>
      </c>
      <c r="C21" s="84"/>
      <c r="D21" s="84">
        <v>1.9412763913640501</v>
      </c>
      <c r="E21" s="84">
        <v>8.12656334212177</v>
      </c>
      <c r="F21" s="84">
        <v>6.5258514398402898</v>
      </c>
      <c r="G21" s="84">
        <v>2.9551843478369402</v>
      </c>
      <c r="H21" s="86"/>
      <c r="I21" s="86"/>
      <c r="J21" s="85"/>
      <c r="K21" s="26"/>
    </row>
    <row r="22" spans="1:11" ht="12" customHeight="1" x14ac:dyDescent="0.2">
      <c r="A22" s="9">
        <v>18</v>
      </c>
      <c r="B22" s="104" t="s">
        <v>22</v>
      </c>
      <c r="C22" s="84"/>
      <c r="D22" s="84">
        <v>0.51300000000000001</v>
      </c>
      <c r="E22" s="84">
        <v>2.4359999999999999</v>
      </c>
      <c r="F22" s="84">
        <v>1.155</v>
      </c>
      <c r="G22" s="84">
        <v>1.004</v>
      </c>
      <c r="H22" s="86"/>
      <c r="I22" s="86"/>
      <c r="J22" s="85"/>
      <c r="K22" s="26"/>
    </row>
    <row r="23" spans="1:11" ht="12" customHeight="1" x14ac:dyDescent="0.2">
      <c r="A23" s="9">
        <v>19</v>
      </c>
      <c r="B23" s="104" t="s">
        <v>145</v>
      </c>
      <c r="C23" s="84"/>
      <c r="D23" s="84">
        <v>3.2391956483528799</v>
      </c>
      <c r="E23" s="84">
        <v>16.986206812424602</v>
      </c>
      <c r="F23" s="84">
        <v>10.700429692478799</v>
      </c>
      <c r="G23" s="84">
        <v>5.0032356816874</v>
      </c>
      <c r="H23" s="86"/>
      <c r="I23" s="86"/>
      <c r="J23" s="85"/>
      <c r="K23" s="26"/>
    </row>
    <row r="24" spans="1:11" ht="12" customHeight="1" x14ac:dyDescent="0.2">
      <c r="A24" s="9">
        <v>20</v>
      </c>
      <c r="B24" s="104" t="s">
        <v>146</v>
      </c>
      <c r="C24" s="84"/>
      <c r="D24" s="84">
        <v>4.6250960428608296</v>
      </c>
      <c r="E24" s="84">
        <v>18.837146633080199</v>
      </c>
      <c r="F24" s="84">
        <v>11.8836543874946</v>
      </c>
      <c r="G24" s="84">
        <v>4.0280639859938399</v>
      </c>
      <c r="H24" s="86"/>
      <c r="I24" s="86"/>
      <c r="J24" s="85"/>
      <c r="K24" s="26"/>
    </row>
    <row r="25" spans="1:11" ht="12" customHeight="1" x14ac:dyDescent="0.2">
      <c r="A25" s="9">
        <v>21</v>
      </c>
      <c r="B25" s="104" t="s">
        <v>23</v>
      </c>
      <c r="C25" s="84"/>
      <c r="D25" s="84">
        <v>2.82666791301954</v>
      </c>
      <c r="E25" s="84">
        <v>12.2370166080338</v>
      </c>
      <c r="F25" s="84">
        <v>8.5409825995410298</v>
      </c>
      <c r="G25" s="84">
        <v>4.1572363379766202</v>
      </c>
      <c r="H25" s="86"/>
      <c r="I25" s="86"/>
      <c r="J25" s="85"/>
      <c r="K25" s="26"/>
    </row>
    <row r="26" spans="1:11" ht="12" customHeight="1" x14ac:dyDescent="0.2">
      <c r="A26" s="9">
        <v>22</v>
      </c>
      <c r="B26" s="104" t="s">
        <v>24</v>
      </c>
      <c r="C26" s="84"/>
      <c r="D26" s="84">
        <v>8.6</v>
      </c>
      <c r="E26" s="84">
        <v>15.85</v>
      </c>
      <c r="F26" s="84">
        <v>8.9909999999999997</v>
      </c>
      <c r="G26" s="84">
        <v>3.718</v>
      </c>
      <c r="H26" s="86"/>
      <c r="I26" s="86"/>
      <c r="J26" s="85"/>
      <c r="K26" s="26"/>
    </row>
    <row r="27" spans="1:11" ht="12" customHeight="1" x14ac:dyDescent="0.2">
      <c r="A27" s="9">
        <v>23</v>
      </c>
      <c r="B27" s="104" t="s">
        <v>134</v>
      </c>
      <c r="C27" s="84"/>
      <c r="D27" s="84">
        <v>0.94130898423471598</v>
      </c>
      <c r="E27" s="84">
        <v>8.278830689306</v>
      </c>
      <c r="F27" s="84">
        <v>6.5783462663397803</v>
      </c>
      <c r="G27" s="84">
        <v>2.4333345971628599</v>
      </c>
      <c r="H27" s="86"/>
      <c r="I27" s="86"/>
      <c r="J27" s="85"/>
      <c r="K27" s="26"/>
    </row>
    <row r="28" spans="1:11" ht="12" customHeight="1" x14ac:dyDescent="0.2">
      <c r="A28" s="9">
        <v>24</v>
      </c>
      <c r="B28" s="127" t="s">
        <v>147</v>
      </c>
      <c r="C28" s="84"/>
      <c r="D28" s="84">
        <v>8.1880000000000006</v>
      </c>
      <c r="E28" s="84">
        <v>14.727</v>
      </c>
      <c r="F28" s="84">
        <v>7.69</v>
      </c>
      <c r="G28" s="84">
        <v>3.2890000000000001</v>
      </c>
      <c r="H28" s="86"/>
      <c r="I28" s="86"/>
      <c r="J28" s="85"/>
      <c r="K28" s="26"/>
    </row>
    <row r="29" spans="1:11" ht="12" customHeight="1" x14ac:dyDescent="0.2">
      <c r="A29" s="9">
        <v>25</v>
      </c>
      <c r="B29" s="105" t="s">
        <v>25</v>
      </c>
      <c r="C29" s="84"/>
      <c r="D29" s="84">
        <v>8.3930000000000007</v>
      </c>
      <c r="E29" s="84">
        <v>12.5</v>
      </c>
      <c r="F29" s="84">
        <v>4</v>
      </c>
      <c r="G29" s="84">
        <v>4</v>
      </c>
      <c r="H29" s="86"/>
      <c r="I29" s="86"/>
      <c r="J29" s="85"/>
      <c r="K29" s="15"/>
    </row>
    <row r="30" spans="1:11" x14ac:dyDescent="0.2">
      <c r="A30" s="9">
        <v>26</v>
      </c>
      <c r="B30" s="106" t="s">
        <v>135</v>
      </c>
      <c r="C30" s="84"/>
      <c r="D30" s="84">
        <v>2.81958497600895</v>
      </c>
      <c r="E30" s="84">
        <v>12.0391432312714</v>
      </c>
      <c r="F30" s="84">
        <v>15.459634233795599</v>
      </c>
      <c r="G30" s="84">
        <v>5.09851717365438</v>
      </c>
      <c r="H30" s="86"/>
      <c r="I30" s="86"/>
      <c r="J30" s="85"/>
    </row>
    <row r="31" spans="1:11" x14ac:dyDescent="0.2">
      <c r="A31" s="9">
        <v>27</v>
      </c>
      <c r="B31" s="106" t="s">
        <v>136</v>
      </c>
      <c r="C31" s="84"/>
      <c r="D31" s="84">
        <v>2.0471439375903602</v>
      </c>
      <c r="E31" s="84">
        <v>9.2351677263307792</v>
      </c>
      <c r="F31" s="84">
        <v>7.5018227444402399</v>
      </c>
      <c r="G31" s="84">
        <v>4.3837263580502697</v>
      </c>
      <c r="H31" s="86"/>
      <c r="I31" s="86"/>
      <c r="J31" s="85"/>
    </row>
    <row r="32" spans="1:11" ht="17.149999999999999" customHeight="1" x14ac:dyDescent="0.2">
      <c r="A32" s="9">
        <v>28</v>
      </c>
      <c r="B32" s="106" t="s">
        <v>26</v>
      </c>
      <c r="C32" s="84"/>
      <c r="D32" s="84">
        <v>5.4420000000000002</v>
      </c>
      <c r="E32" s="84">
        <v>6.9989999999999997</v>
      </c>
      <c r="F32" s="84">
        <v>4.5259999999999998</v>
      </c>
      <c r="G32" s="84">
        <v>4.7670000000000003</v>
      </c>
      <c r="H32" s="86"/>
      <c r="I32" s="86"/>
      <c r="J32" s="85"/>
    </row>
    <row r="33" spans="1:10" x14ac:dyDescent="0.2">
      <c r="A33" s="9">
        <v>29</v>
      </c>
      <c r="B33" s="106" t="s">
        <v>27</v>
      </c>
      <c r="C33" s="84"/>
      <c r="D33" s="84">
        <v>3.0081398639530299</v>
      </c>
      <c r="E33" s="84">
        <v>8.5993478689089002</v>
      </c>
      <c r="F33" s="84">
        <v>4.7810686387071897</v>
      </c>
      <c r="G33" s="84">
        <v>4.7792850565624496</v>
      </c>
      <c r="H33" s="86"/>
      <c r="I33" s="86"/>
      <c r="J33" s="85"/>
    </row>
    <row r="34" spans="1:10" ht="12" customHeight="1" x14ac:dyDescent="0.2">
      <c r="A34" s="9">
        <v>30</v>
      </c>
      <c r="B34" s="106" t="s">
        <v>137</v>
      </c>
      <c r="C34" s="84"/>
      <c r="D34" s="84">
        <v>3.3130000000000002</v>
      </c>
      <c r="E34" s="84">
        <v>8.23</v>
      </c>
      <c r="F34" s="84">
        <v>8</v>
      </c>
      <c r="G34" s="84">
        <v>3.5</v>
      </c>
      <c r="H34" s="86"/>
      <c r="I34" s="86"/>
      <c r="J34" s="85"/>
    </row>
    <row r="35" spans="1:10" ht="12" customHeight="1" x14ac:dyDescent="0.2">
      <c r="A35" s="9">
        <v>31</v>
      </c>
      <c r="B35" s="106" t="s">
        <v>138</v>
      </c>
      <c r="C35" s="84"/>
      <c r="D35" s="84">
        <v>1.5209999999999999</v>
      </c>
      <c r="E35" s="84">
        <v>3.8460000000000001</v>
      </c>
      <c r="F35" s="84">
        <v>1.6</v>
      </c>
      <c r="G35" s="84">
        <v>1.5</v>
      </c>
      <c r="H35" s="86"/>
      <c r="I35" s="86"/>
      <c r="J35" s="85"/>
    </row>
    <row r="36" spans="1:10" ht="12" customHeight="1" x14ac:dyDescent="0.2">
      <c r="A36" s="9">
        <v>32</v>
      </c>
      <c r="B36" s="106" t="s">
        <v>28</v>
      </c>
      <c r="C36" s="84"/>
      <c r="D36" s="84">
        <v>36.081000000000003</v>
      </c>
      <c r="E36" s="84">
        <v>73.486000000000004</v>
      </c>
      <c r="F36" s="84">
        <v>36.865000000000002</v>
      </c>
      <c r="G36" s="84">
        <v>21.369</v>
      </c>
      <c r="H36" s="86"/>
      <c r="I36" s="86"/>
      <c r="J36" s="85"/>
    </row>
    <row r="37" spans="1:10" ht="12" customHeight="1" x14ac:dyDescent="0.2">
      <c r="A37" s="9">
        <v>33</v>
      </c>
      <c r="B37" s="106" t="s">
        <v>29</v>
      </c>
      <c r="C37" s="84"/>
      <c r="D37" s="84">
        <v>2.58237547881743</v>
      </c>
      <c r="E37" s="84">
        <v>8.8736092452277902</v>
      </c>
      <c r="F37" s="84">
        <v>6.6148596727634201</v>
      </c>
      <c r="G37" s="84">
        <v>3.30866119006311</v>
      </c>
      <c r="H37" s="86"/>
      <c r="I37" s="86"/>
      <c r="J37" s="85"/>
    </row>
    <row r="38" spans="1:10" ht="12" customHeight="1" thickBot="1" x14ac:dyDescent="0.25">
      <c r="A38" s="9">
        <v>34</v>
      </c>
      <c r="B38" s="107" t="s">
        <v>30</v>
      </c>
      <c r="C38" s="108"/>
      <c r="D38" s="108">
        <v>4</v>
      </c>
      <c r="E38" s="108">
        <v>6.2</v>
      </c>
      <c r="F38" s="108">
        <v>3.5</v>
      </c>
      <c r="G38" s="108">
        <v>2.6</v>
      </c>
      <c r="H38" s="108"/>
      <c r="I38" s="108"/>
      <c r="J38" s="109"/>
    </row>
    <row r="39" spans="1:10" ht="12" customHeight="1" x14ac:dyDescent="0.2">
      <c r="C39" s="84"/>
      <c r="D39" s="84"/>
      <c r="E39" s="84"/>
      <c r="F39" s="84"/>
      <c r="G39" s="84"/>
      <c r="H39" s="86"/>
    </row>
    <row r="40" spans="1:10" ht="12" customHeight="1" x14ac:dyDescent="0.2"/>
    <row r="41" spans="1:10" ht="12" customHeight="1" x14ac:dyDescent="0.25">
      <c r="A41" s="25">
        <v>2</v>
      </c>
      <c r="B41" s="6" t="s">
        <v>34</v>
      </c>
      <c r="C41" s="7"/>
      <c r="D41" s="7"/>
      <c r="E41" s="7"/>
      <c r="F41" s="7"/>
      <c r="G41" s="128"/>
    </row>
    <row r="42" spans="1:10" ht="12" customHeight="1" x14ac:dyDescent="0.25">
      <c r="B42" s="10" t="s">
        <v>1</v>
      </c>
      <c r="C42" s="11"/>
      <c r="D42" s="11">
        <v>2021</v>
      </c>
      <c r="E42" s="11">
        <v>2022</v>
      </c>
      <c r="F42" s="11">
        <v>2023</v>
      </c>
      <c r="G42" s="12">
        <v>2024</v>
      </c>
    </row>
    <row r="43" spans="1:10" ht="12" customHeight="1" x14ac:dyDescent="0.2">
      <c r="A43" s="9">
        <v>1</v>
      </c>
      <c r="B43" s="75" t="s">
        <v>139</v>
      </c>
      <c r="C43" s="112"/>
      <c r="D43" s="112">
        <v>4.9640000000000004</v>
      </c>
      <c r="E43" s="112">
        <v>10.364780373831763</v>
      </c>
      <c r="F43" s="112">
        <v>6.8484915017848467</v>
      </c>
      <c r="G43" s="119">
        <v>4.6470325029811024</v>
      </c>
    </row>
    <row r="44" spans="1:10" ht="12" customHeight="1" x14ac:dyDescent="0.2">
      <c r="A44" s="9">
        <v>2</v>
      </c>
      <c r="B44" s="90" t="s">
        <v>15</v>
      </c>
      <c r="C44" s="84"/>
      <c r="D44" s="84">
        <v>2.8</v>
      </c>
      <c r="E44" s="84">
        <v>9.8182242990654061</v>
      </c>
      <c r="F44" s="84">
        <v>8.9257516099520924</v>
      </c>
      <c r="G44" s="85">
        <v>6.0611815908592312</v>
      </c>
    </row>
    <row r="45" spans="1:10" ht="12" customHeight="1" x14ac:dyDescent="0.2">
      <c r="A45" s="9">
        <v>3</v>
      </c>
      <c r="B45" s="91" t="s">
        <v>16</v>
      </c>
      <c r="C45" s="84"/>
      <c r="D45" s="84">
        <v>10.061</v>
      </c>
      <c r="E45" s="84">
        <v>7.4880093457943815</v>
      </c>
      <c r="F45" s="84">
        <v>7.0745252210881224</v>
      </c>
      <c r="G45" s="85">
        <v>5.2243404759949339</v>
      </c>
    </row>
    <row r="46" spans="1:10" ht="12" customHeight="1" x14ac:dyDescent="0.2">
      <c r="A46" s="9">
        <v>4</v>
      </c>
      <c r="B46" s="91" t="s">
        <v>142</v>
      </c>
      <c r="C46" s="84"/>
      <c r="D46" s="84">
        <v>6.5860000000000003</v>
      </c>
      <c r="E46" s="84">
        <v>14.244415887850451</v>
      </c>
      <c r="F46" s="84">
        <v>4.7385025292840837</v>
      </c>
      <c r="G46" s="85">
        <v>4.2219703493992444</v>
      </c>
    </row>
    <row r="47" spans="1:10" ht="12" customHeight="1" x14ac:dyDescent="0.2">
      <c r="A47" s="9">
        <v>5</v>
      </c>
      <c r="B47" s="91" t="s">
        <v>58</v>
      </c>
      <c r="C47" s="84"/>
      <c r="D47" s="84">
        <v>4.7380000000000004</v>
      </c>
      <c r="E47" s="84">
        <v>8.41685046728972</v>
      </c>
      <c r="F47" s="84">
        <v>5.5464963675175341</v>
      </c>
      <c r="G47" s="85">
        <v>4.3588894084856991</v>
      </c>
    </row>
    <row r="48" spans="1:10" ht="12" customHeight="1" x14ac:dyDescent="0.2">
      <c r="A48" s="9">
        <v>6</v>
      </c>
      <c r="B48" s="91" t="s">
        <v>17</v>
      </c>
      <c r="C48" s="84"/>
      <c r="D48" s="84">
        <v>1.756</v>
      </c>
      <c r="E48" s="84">
        <v>4.1549299065420513</v>
      </c>
      <c r="F48" s="84">
        <v>4.140177978187169</v>
      </c>
      <c r="G48" s="85">
        <v>4.0819859382436707</v>
      </c>
    </row>
    <row r="49" spans="1:7" ht="12" customHeight="1" x14ac:dyDescent="0.2">
      <c r="A49" s="9">
        <v>7</v>
      </c>
      <c r="B49" s="91" t="s">
        <v>143</v>
      </c>
      <c r="C49" s="84"/>
      <c r="D49" s="84">
        <v>2.6739870470843301</v>
      </c>
      <c r="E49" s="84">
        <v>12.136145745616233</v>
      </c>
      <c r="F49" s="84">
        <v>8.7383247073683155</v>
      </c>
      <c r="G49" s="85">
        <v>5.3055612863705344</v>
      </c>
    </row>
    <row r="50" spans="1:7" ht="12" customHeight="1" x14ac:dyDescent="0.2">
      <c r="A50" s="9">
        <v>8</v>
      </c>
      <c r="B50" s="91" t="s">
        <v>129</v>
      </c>
      <c r="C50" s="84"/>
      <c r="D50" s="84">
        <v>6.6130000000000004</v>
      </c>
      <c r="E50" s="84">
        <v>21.682242990654203</v>
      </c>
      <c r="F50" s="84">
        <v>6.3688090838968963</v>
      </c>
      <c r="G50" s="85">
        <v>4.2219703493992604</v>
      </c>
    </row>
    <row r="51" spans="1:7" ht="12" customHeight="1" x14ac:dyDescent="0.2">
      <c r="A51" s="9">
        <v>9</v>
      </c>
      <c r="B51" s="91" t="s">
        <v>144</v>
      </c>
      <c r="C51" s="84"/>
      <c r="D51" s="84">
        <v>4.4871502946513697</v>
      </c>
      <c r="E51" s="84">
        <v>21.837221838502003</v>
      </c>
      <c r="F51" s="84">
        <v>13.363052102541401</v>
      </c>
      <c r="G51" s="85">
        <v>5.0113400818202267</v>
      </c>
    </row>
    <row r="52" spans="1:7" ht="12" customHeight="1" x14ac:dyDescent="0.2">
      <c r="A52" s="9">
        <v>10</v>
      </c>
      <c r="B52" s="91" t="s">
        <v>130</v>
      </c>
      <c r="C52" s="84"/>
      <c r="D52" s="84">
        <v>2.0661852538541399</v>
      </c>
      <c r="E52" s="84">
        <v>8.5124410967801651</v>
      </c>
      <c r="F52" s="84">
        <v>7.6473087228980496</v>
      </c>
      <c r="G52" s="85">
        <v>5.3236089253788208</v>
      </c>
    </row>
    <row r="53" spans="1:7" ht="12" customHeight="1" x14ac:dyDescent="0.2">
      <c r="A53" s="9">
        <v>11</v>
      </c>
      <c r="B53" s="91" t="s">
        <v>18</v>
      </c>
      <c r="C53" s="84"/>
      <c r="D53" s="84">
        <v>2.0664160006127399</v>
      </c>
      <c r="E53" s="84">
        <v>7.3661130307644811</v>
      </c>
      <c r="F53" s="84">
        <v>8.1553468402385754</v>
      </c>
      <c r="G53" s="85">
        <v>4.944041825147977</v>
      </c>
    </row>
    <row r="54" spans="1:7" ht="12" customHeight="1" x14ac:dyDescent="0.2">
      <c r="A54" s="9">
        <v>12</v>
      </c>
      <c r="B54" s="91" t="s">
        <v>19</v>
      </c>
      <c r="C54" s="84"/>
      <c r="D54" s="84">
        <v>3.21234548560837</v>
      </c>
      <c r="E54" s="84">
        <v>10.00073154331848</v>
      </c>
      <c r="F54" s="84">
        <v>10.45851869450237</v>
      </c>
      <c r="G54" s="85">
        <v>5.5929563594430665</v>
      </c>
    </row>
    <row r="55" spans="1:7" ht="12" customHeight="1" x14ac:dyDescent="0.2">
      <c r="A55" s="9">
        <v>13</v>
      </c>
      <c r="B55" s="91" t="s">
        <v>131</v>
      </c>
      <c r="C55" s="84"/>
      <c r="D55" s="84">
        <v>0.57411144634177502</v>
      </c>
      <c r="E55" s="84">
        <v>11.190831756819776</v>
      </c>
      <c r="F55" s="84">
        <v>6.6704259148998499</v>
      </c>
      <c r="G55" s="85">
        <v>4.5467448885187594</v>
      </c>
    </row>
    <row r="56" spans="1:7" ht="12" customHeight="1" x14ac:dyDescent="0.2">
      <c r="A56" s="9">
        <v>14</v>
      </c>
      <c r="B56" s="91" t="s">
        <v>132</v>
      </c>
      <c r="C56" s="84"/>
      <c r="D56" s="84">
        <v>7.4459999999999997</v>
      </c>
      <c r="E56" s="84">
        <v>21.817107476635499</v>
      </c>
      <c r="F56" s="84">
        <v>9.1047375867759719</v>
      </c>
      <c r="G56" s="85">
        <v>7.2965184747065175</v>
      </c>
    </row>
    <row r="57" spans="1:7" ht="12" customHeight="1" x14ac:dyDescent="0.2">
      <c r="A57" s="9">
        <v>15</v>
      </c>
      <c r="B57" s="91" t="s">
        <v>20</v>
      </c>
      <c r="C57" s="84"/>
      <c r="D57" s="84">
        <v>6.3440000000000003</v>
      </c>
      <c r="E57" s="84">
        <v>7.8824626168224086</v>
      </c>
      <c r="F57" s="84">
        <v>7.2821489542038096</v>
      </c>
      <c r="G57" s="85">
        <v>6.4780694722568128</v>
      </c>
    </row>
    <row r="58" spans="1:7" ht="12" customHeight="1" x14ac:dyDescent="0.2">
      <c r="A58" s="9">
        <v>16</v>
      </c>
      <c r="B58" s="91" t="s">
        <v>133</v>
      </c>
      <c r="C58" s="84"/>
      <c r="D58" s="84">
        <v>2.4213473902531</v>
      </c>
      <c r="E58" s="84">
        <v>9.9406184620453359</v>
      </c>
      <c r="F58" s="84">
        <v>9.6554060514288853</v>
      </c>
      <c r="G58" s="85">
        <v>5.1733701333281257</v>
      </c>
    </row>
    <row r="59" spans="1:7" ht="12" customHeight="1" x14ac:dyDescent="0.2">
      <c r="A59" s="9">
        <v>17</v>
      </c>
      <c r="B59" s="91" t="s">
        <v>21</v>
      </c>
      <c r="C59" s="84"/>
      <c r="D59" s="84">
        <v>1.9412763913640501</v>
      </c>
      <c r="E59" s="84">
        <v>9.6423562861701839</v>
      </c>
      <c r="F59" s="84">
        <v>8.9521918683070538</v>
      </c>
      <c r="G59" s="85">
        <v>5.1979624550705541</v>
      </c>
    </row>
    <row r="60" spans="1:7" ht="12" customHeight="1" x14ac:dyDescent="0.2">
      <c r="A60" s="9">
        <v>18</v>
      </c>
      <c r="B60" s="91" t="s">
        <v>22</v>
      </c>
      <c r="C60" s="84"/>
      <c r="D60" s="84">
        <v>0.51300000000000001</v>
      </c>
      <c r="E60" s="84">
        <v>3.872018691588778</v>
      </c>
      <c r="F60" s="84">
        <v>3.4590084892460502</v>
      </c>
      <c r="G60" s="85">
        <v>3.204273462458048</v>
      </c>
    </row>
    <row r="61" spans="1:7" ht="12" customHeight="1" x14ac:dyDescent="0.2">
      <c r="A61" s="9">
        <v>19</v>
      </c>
      <c r="B61" s="91" t="s">
        <v>145</v>
      </c>
      <c r="C61" s="84"/>
      <c r="D61" s="84">
        <v>3.2391956483528799</v>
      </c>
      <c r="E61" s="84">
        <v>18.626200365869792</v>
      </c>
      <c r="F61" s="84">
        <v>13.221854533313723</v>
      </c>
      <c r="G61" s="85">
        <v>7.2906285863510139</v>
      </c>
    </row>
    <row r="62" spans="1:7" ht="12" customHeight="1" x14ac:dyDescent="0.2">
      <c r="A62" s="9">
        <v>20</v>
      </c>
      <c r="B62" s="91" t="s">
        <v>146</v>
      </c>
      <c r="C62" s="84"/>
      <c r="D62" s="84">
        <v>4.6250960428608296</v>
      </c>
      <c r="E62" s="84">
        <v>20.503087941020581</v>
      </c>
      <c r="F62" s="84">
        <v>14.432029549539555</v>
      </c>
      <c r="G62" s="85">
        <v>6.2942137279770245</v>
      </c>
    </row>
    <row r="63" spans="1:7" ht="12" customHeight="1" x14ac:dyDescent="0.2">
      <c r="A63" s="9">
        <v>21</v>
      </c>
      <c r="B63" s="91" t="s">
        <v>23</v>
      </c>
      <c r="C63" s="84"/>
      <c r="D63" s="84">
        <v>2.82666791301954</v>
      </c>
      <c r="E63" s="84">
        <v>13.81043272870717</v>
      </c>
      <c r="F63" s="84">
        <v>11.013221691434181</v>
      </c>
      <c r="G63" s="85">
        <v>6.4261999734506752</v>
      </c>
    </row>
    <row r="64" spans="1:7" ht="12.65" customHeight="1" x14ac:dyDescent="0.2">
      <c r="A64" s="9">
        <v>22</v>
      </c>
      <c r="B64" s="91" t="s">
        <v>24</v>
      </c>
      <c r="C64" s="84"/>
      <c r="D64" s="84">
        <v>8.6</v>
      </c>
      <c r="E64" s="84">
        <v>17.474065420560748</v>
      </c>
      <c r="F64" s="84">
        <v>11.4734891429135</v>
      </c>
      <c r="G64" s="85">
        <v>5.9773953009704952</v>
      </c>
    </row>
    <row r="65" spans="1:7" ht="12.65" customHeight="1" x14ac:dyDescent="0.2">
      <c r="A65" s="9">
        <v>23</v>
      </c>
      <c r="B65" s="91" t="s">
        <v>134</v>
      </c>
      <c r="C65" s="84"/>
      <c r="D65" s="84">
        <v>0.94130898423471598</v>
      </c>
      <c r="E65" s="84">
        <v>9.7967582223336365</v>
      </c>
      <c r="F65" s="84">
        <v>9.0058823700168187</v>
      </c>
      <c r="G65" s="85">
        <v>4.664744717407836</v>
      </c>
    </row>
    <row r="66" spans="1:7" ht="12.65" customHeight="1" x14ac:dyDescent="0.2">
      <c r="A66" s="9">
        <v>24</v>
      </c>
      <c r="B66" s="91" t="s">
        <v>147</v>
      </c>
      <c r="C66" s="84"/>
      <c r="D66" s="84">
        <v>8.1880000000000006</v>
      </c>
      <c r="E66" s="84">
        <v>16.33532242990654</v>
      </c>
      <c r="F66" s="84">
        <v>10.142856252354381</v>
      </c>
      <c r="G66" s="85">
        <v>5.5390499550891956</v>
      </c>
    </row>
    <row r="67" spans="1:7" ht="12.65" customHeight="1" x14ac:dyDescent="0.2">
      <c r="A67" s="9">
        <v>25</v>
      </c>
      <c r="B67" s="91" t="s">
        <v>25</v>
      </c>
      <c r="C67" s="84"/>
      <c r="D67" s="84">
        <v>8.3930000000000007</v>
      </c>
      <c r="E67" s="84">
        <v>14.077102803738313</v>
      </c>
      <c r="F67" s="84">
        <v>6.3688090838968865</v>
      </c>
      <c r="G67" s="85">
        <v>6.2655383954659065</v>
      </c>
    </row>
    <row r="68" spans="1:7" ht="12.65" customHeight="1" x14ac:dyDescent="0.2">
      <c r="A68" s="9">
        <v>26</v>
      </c>
      <c r="B68" s="91" t="s">
        <v>135</v>
      </c>
      <c r="C68" s="84"/>
      <c r="D68" s="84">
        <v>2.81958497600895</v>
      </c>
      <c r="E68" s="84">
        <v>13.609785426102292</v>
      </c>
      <c r="F68" s="84">
        <v>18.089459526068925</v>
      </c>
      <c r="G68" s="85">
        <v>7.3879856925336762</v>
      </c>
    </row>
    <row r="69" spans="1:7" ht="12.65" customHeight="1" x14ac:dyDescent="0.2">
      <c r="A69" s="9">
        <v>27</v>
      </c>
      <c r="B69" s="91" t="s">
        <v>136</v>
      </c>
      <c r="C69" s="84"/>
      <c r="D69" s="84">
        <v>2.0471439375903602</v>
      </c>
      <c r="E69" s="84">
        <v>10.766501853335399</v>
      </c>
      <c r="F69" s="84">
        <v>9.9503928814835483</v>
      </c>
      <c r="G69" s="85">
        <v>6.6576238573384225</v>
      </c>
    </row>
    <row r="70" spans="1:7" ht="12.65" customHeight="1" x14ac:dyDescent="0.2">
      <c r="A70" s="9">
        <v>28</v>
      </c>
      <c r="B70" s="91" t="s">
        <v>26</v>
      </c>
      <c r="C70" s="84"/>
      <c r="D70" s="84">
        <v>5.4420000000000002</v>
      </c>
      <c r="E70" s="84">
        <v>8.4989859813083939</v>
      </c>
      <c r="F70" s="84">
        <v>6.9067897913789142</v>
      </c>
      <c r="G70" s="85">
        <v>7.0492467411324702</v>
      </c>
    </row>
    <row r="71" spans="1:7" ht="12.65" customHeight="1" x14ac:dyDescent="0.2">
      <c r="A71" s="9">
        <v>29</v>
      </c>
      <c r="B71" s="91" t="s">
        <v>27</v>
      </c>
      <c r="C71" s="84"/>
      <c r="D71" s="84">
        <v>3.0081398639530299</v>
      </c>
      <c r="E71" s="84">
        <v>10.121768633426313</v>
      </c>
      <c r="F71" s="84">
        <v>7.1676681311282877</v>
      </c>
      <c r="G71" s="85">
        <v>7.0617994156500288</v>
      </c>
    </row>
    <row r="72" spans="1:7" ht="12.65" customHeight="1" x14ac:dyDescent="0.2">
      <c r="A72" s="9">
        <v>30</v>
      </c>
      <c r="B72" s="91" t="s">
        <v>137</v>
      </c>
      <c r="C72" s="84"/>
      <c r="D72" s="84">
        <v>3.3130000000000002</v>
      </c>
      <c r="E72" s="84">
        <v>9.7472429906542004</v>
      </c>
      <c r="F72" s="84">
        <v>10.459917125585241</v>
      </c>
      <c r="G72" s="85">
        <v>5.7546463839492326</v>
      </c>
    </row>
    <row r="73" spans="1:7" ht="12.65" customHeight="1" x14ac:dyDescent="0.2">
      <c r="A73" s="9">
        <v>31</v>
      </c>
      <c r="B73" s="91" t="s">
        <v>138</v>
      </c>
      <c r="C73" s="84"/>
      <c r="D73" s="84">
        <v>1.5209999999999999</v>
      </c>
      <c r="E73" s="84">
        <v>5.301785046728952</v>
      </c>
      <c r="F73" s="84">
        <v>3.9141442588838808</v>
      </c>
      <c r="G73" s="85">
        <v>3.7110783378825731</v>
      </c>
    </row>
    <row r="74" spans="1:7" ht="12.65" customHeight="1" x14ac:dyDescent="0.2">
      <c r="A74" s="9">
        <v>32</v>
      </c>
      <c r="B74" s="91" t="s">
        <v>28</v>
      </c>
      <c r="C74" s="84"/>
      <c r="D74" s="84">
        <v>36.081000000000003</v>
      </c>
      <c r="E74" s="84">
        <v>75.918046728971973</v>
      </c>
      <c r="F74" s="84">
        <v>39.982375531418732</v>
      </c>
      <c r="G74" s="85">
        <v>24.012905091531714</v>
      </c>
    </row>
    <row r="75" spans="1:7" ht="12.65" customHeight="1" x14ac:dyDescent="0.2">
      <c r="A75" s="9">
        <v>33</v>
      </c>
      <c r="B75" s="91" t="s">
        <v>29</v>
      </c>
      <c r="D75" s="117">
        <v>2.58237547881743</v>
      </c>
      <c r="E75" s="117">
        <v>10.399874795394538</v>
      </c>
      <c r="F75" s="117">
        <v>9.043227442679143</v>
      </c>
      <c r="G75" s="129">
        <v>5.5591394449695057</v>
      </c>
    </row>
    <row r="76" spans="1:7" ht="12.65" customHeight="1" thickBot="1" x14ac:dyDescent="0.25">
      <c r="A76" s="9">
        <v>34</v>
      </c>
      <c r="B76" s="92" t="s">
        <v>30</v>
      </c>
      <c r="C76" s="108"/>
      <c r="D76" s="108">
        <v>4</v>
      </c>
      <c r="E76" s="108">
        <v>7.6887850467289667</v>
      </c>
      <c r="F76" s="108">
        <v>5.8574205786858364</v>
      </c>
      <c r="G76" s="109">
        <v>4.8350407632192525</v>
      </c>
    </row>
    <row r="77" spans="1:7" ht="12.65" customHeight="1" x14ac:dyDescent="0.2"/>
  </sheetData>
  <pageMargins left="0.7" right="0.7" top="0.78740157499999996" bottom="0.78740157499999996" header="0.3" footer="0.3"/>
  <pageSetup paperSize="9" orientation="portrait" verticalDpi="0" r:id="rId1"/>
  <headerFooter>
    <oddFooter>&amp;C&amp;7&amp;B&amp;"Arial"Document Classification: KPMG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4985964D31B6468E23EBAE54008C00" ma:contentTypeVersion="12" ma:contentTypeDescription="Create a new document." ma:contentTypeScope="" ma:versionID="105bca9d8539407640e24965e25fa4dc">
  <xsd:schema xmlns:xsd="http://www.w3.org/2001/XMLSchema" xmlns:xs="http://www.w3.org/2001/XMLSchema" xmlns:p="http://schemas.microsoft.com/office/2006/metadata/properties" xmlns:ns3="100d1bcd-257b-4d35-8c3e-72ddc747adb6" xmlns:ns4="d7646b56-c69e-4e8c-90bc-adeb8d15e9c5" targetNamespace="http://schemas.microsoft.com/office/2006/metadata/properties" ma:root="true" ma:fieldsID="5a04b154da8d12cd878cf68e81339083" ns3:_="" ns4:_="">
    <xsd:import namespace="100d1bcd-257b-4d35-8c3e-72ddc747adb6"/>
    <xsd:import namespace="d7646b56-c69e-4e8c-90bc-adeb8d15e9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1bcd-257b-4d35-8c3e-72ddc747ad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646b56-c69e-4e8c-90bc-adeb8d15e9c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5DA75B-7B93-442E-BE54-C240F497CFA2}">
  <ds:schemaRefs>
    <ds:schemaRef ds:uri="http://purl.org/dc/terms/"/>
    <ds:schemaRef ds:uri="100d1bcd-257b-4d35-8c3e-72ddc747adb6"/>
    <ds:schemaRef ds:uri="http://purl.org/dc/dcmitype/"/>
    <ds:schemaRef ds:uri="d7646b56-c69e-4e8c-90bc-adeb8d15e9c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F6028C1-D8A5-493E-9163-3A76FB16D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1bcd-257b-4d35-8c3e-72ddc747adb6"/>
    <ds:schemaRef ds:uri="d7646b56-c69e-4e8c-90bc-adeb8d15e9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711444-A73A-4E3E-B07A-97DDB6C2AE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GDP forecast</vt:lpstr>
      <vt:lpstr>Inflation forecast</vt:lpstr>
      <vt:lpstr>Data</vt:lpstr>
      <vt:lpstr>Data_Inflation</vt:lpstr>
      <vt:lpstr>Input_GDP Growth tables</vt:lpstr>
      <vt:lpstr>Input_Inflation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Obermueller, Verena</dc:creator>
  <cp:lastModifiedBy>Barth, Verena</cp:lastModifiedBy>
  <dcterms:created xsi:type="dcterms:W3CDTF">2021-02-22T11:13:17Z</dcterms:created>
  <dcterms:modified xsi:type="dcterms:W3CDTF">2023-02-07T15:24:45Z</dcterms:modified>
  <cp:category>KPMG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0x010100B84985964D31B6468E23EBAE54008C00</vt:lpwstr>
  </property>
</Properties>
</file>